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Dropbox\Meets\Sports Centre League\2026\Recorders Sheets\"/>
    </mc:Choice>
  </mc:AlternateContent>
  <xr:revisionPtr revIDLastSave="0" documentId="13_ncr:1_{4FFD8676-5A33-4E78-B489-BF221842233C}" xr6:coauthVersionLast="47" xr6:coauthVersionMax="47" xr10:uidLastSave="{00000000-0000-0000-0000-000000000000}"/>
  <workbookProtection workbookAlgorithmName="SHA-512" workbookHashValue="jyIj5089lPs7gCOXO7vQbNK9KwcD4ZRhv8O5mghHxJNrz9Oxgwk1y1Ig6eJzGOu2LRFm6k0nyLHkCM1PX9RM8A==" workbookSaltValue="AOtP5h8utzcs6Vs/1zQVCQ==" workbookSpinCount="100000" lockStructure="1"/>
  <bookViews>
    <workbookView xWindow="-120" yWindow="-120" windowWidth="29040" windowHeight="15720" tabRatio="750" xr2:uid="{741A3063-861B-4EDD-9DE3-36476BF15CF0}"/>
  </bookViews>
  <sheets>
    <sheet name="Instructions" sheetId="2" r:id="rId1"/>
    <sheet name="Lane 1" sheetId="3" r:id="rId2"/>
    <sheet name="Lane 2" sheetId="9" r:id="rId3"/>
    <sheet name="Lane 3" sheetId="10" r:id="rId4"/>
    <sheet name="Lane 4" sheetId="11" r:id="rId5"/>
    <sheet name="Lane 5" sheetId="12" r:id="rId6"/>
    <sheet name="Lane 6" sheetId="13" r:id="rId7"/>
    <sheet name="Results Input" sheetId="1" r:id="rId8"/>
    <sheet name="Lookup Tables" sheetId="17" state="hidden" r:id="rId9"/>
    <sheet name="MRF and HDR" sheetId="15" state="hidden" r:id="rId10"/>
    <sheet name="Swimmer Check" sheetId="16" r:id="rId11"/>
    <sheet name="Swimmers" sheetId="19" state="hidden" r:id="rId12"/>
    <sheet name="Results for Web" sheetId="18" state="hidden" r:id="rId13"/>
  </sheets>
  <externalReferences>
    <externalReference r:id="rId14"/>
  </externalReferences>
  <definedNames>
    <definedName name="_xlnm._FilterDatabase" localSheetId="7" hidden="1">'Results Input'!$E$4:$AY$60</definedName>
    <definedName name="Clubs" localSheetId="10">'Swimmer Check'!#REF!</definedName>
    <definedName name="Clubs">'Lookup Tables'!$B$55:$B$76</definedName>
    <definedName name="Clubs_Info">'Lookup Tables'!$B$55:$E$76</definedName>
    <definedName name="Competing_Clubs" localSheetId="10">'Swimmer Check'!#REF!</definedName>
    <definedName name="Competing_Clubs">'[1]Lookup Tables'!$B$4:$B$29</definedName>
    <definedName name="Pools" localSheetId="10">'Swimmer Check'!#REF!</definedName>
    <definedName name="Pools">'Lookup Tables'!$B$28:$B$52</definedName>
    <definedName name="Pools_Info">'Lookup Tables'!$B$28:$E$52</definedName>
    <definedName name="_xlnm.Print_Area" localSheetId="0">Instructions!$B$3:$J$74</definedName>
    <definedName name="_xlnm.Print_Titles" localSheetId="12">'Results for Web'!$1:$6</definedName>
    <definedName name="Venue_Info" localSheetId="10">'Swimmer Check'!#REF!</definedName>
    <definedName name="Venue_Info">'[1]Lookup Tables'!$B$37:$E$55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8" i="13" l="1"/>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 r="P3" i="13"/>
  <c r="P88" i="12"/>
  <c r="P87" i="12"/>
  <c r="P86" i="12"/>
  <c r="P85" i="12"/>
  <c r="P84" i="12"/>
  <c r="P83" i="12"/>
  <c r="P82" i="12"/>
  <c r="P81" i="12"/>
  <c r="P80" i="12"/>
  <c r="P79" i="12"/>
  <c r="P78" i="12"/>
  <c r="P77" i="12"/>
  <c r="P76" i="12"/>
  <c r="P75" i="12"/>
  <c r="P74" i="12"/>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3" i="12"/>
  <c r="P88" i="11"/>
  <c r="P87" i="11"/>
  <c r="P86" i="11"/>
  <c r="P85" i="11"/>
  <c r="P84" i="11"/>
  <c r="P83" i="11"/>
  <c r="P82" i="11"/>
  <c r="P81" i="11"/>
  <c r="P80" i="11"/>
  <c r="P79" i="11"/>
  <c r="P78" i="11"/>
  <c r="P77" i="11"/>
  <c r="P76" i="11"/>
  <c r="P75" i="11"/>
  <c r="P74" i="11"/>
  <c r="P73" i="11"/>
  <c r="P72" i="11"/>
  <c r="P71" i="11"/>
  <c r="P70" i="11"/>
  <c r="P69" i="11"/>
  <c r="P68" i="11"/>
  <c r="P67" i="1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3" i="11"/>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3" i="3"/>
  <c r="W3" i="13"/>
  <c r="W69" i="13" s="1"/>
  <c r="W3" i="12"/>
  <c r="W69" i="12" s="1"/>
  <c r="W3" i="11"/>
  <c r="W69" i="11" s="1"/>
  <c r="W3" i="10"/>
  <c r="W69" i="10" s="1"/>
  <c r="W3" i="9"/>
  <c r="W69" i="9" s="1"/>
  <c r="W69" i="3"/>
  <c r="W47" i="3"/>
  <c r="W25" i="3"/>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89"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D251" i="16"/>
  <c r="D252" i="16"/>
  <c r="D253" i="16"/>
  <c r="D254" i="16"/>
  <c r="D255" i="16"/>
  <c r="D256" i="16"/>
  <c r="D257" i="16"/>
  <c r="D258" i="16"/>
  <c r="D259" i="16"/>
  <c r="D260" i="16"/>
  <c r="D175"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87" i="16"/>
  <c r="D288" i="16"/>
  <c r="D289" i="16"/>
  <c r="D290" i="16"/>
  <c r="D291" i="16"/>
  <c r="D292" i="16"/>
  <c r="D293" i="16"/>
  <c r="D294" i="16"/>
  <c r="D295" i="16"/>
  <c r="D296" i="16"/>
  <c r="D297" i="16"/>
  <c r="D298" i="16"/>
  <c r="D299" i="16"/>
  <c r="D300" i="16"/>
  <c r="D301" i="16"/>
  <c r="D302" i="16"/>
  <c r="D303" i="16"/>
  <c r="D304" i="16"/>
  <c r="D305" i="16"/>
  <c r="D306" i="16"/>
  <c r="D307" i="16"/>
  <c r="D308" i="16"/>
  <c r="D309" i="16"/>
  <c r="D310" i="16"/>
  <c r="D311" i="16"/>
  <c r="D312" i="16"/>
  <c r="D313" i="16"/>
  <c r="D314" i="16"/>
  <c r="D315" i="16"/>
  <c r="D316" i="16"/>
  <c r="D317" i="16"/>
  <c r="D318" i="16"/>
  <c r="D319" i="16"/>
  <c r="D320" i="16"/>
  <c r="D321" i="16"/>
  <c r="D322" i="16"/>
  <c r="D323" i="16"/>
  <c r="D324" i="16"/>
  <c r="D325" i="16"/>
  <c r="D326" i="16"/>
  <c r="D327" i="16"/>
  <c r="D328" i="16"/>
  <c r="D329" i="16"/>
  <c r="D330" i="16"/>
  <c r="D331" i="16"/>
  <c r="D332" i="16"/>
  <c r="D333" i="16"/>
  <c r="D334" i="16"/>
  <c r="D335" i="16"/>
  <c r="D336" i="16"/>
  <c r="D337" i="16"/>
  <c r="D338" i="16"/>
  <c r="D339" i="16"/>
  <c r="D340" i="16"/>
  <c r="D341" i="16"/>
  <c r="D342" i="16"/>
  <c r="D343" i="16"/>
  <c r="D344" i="16"/>
  <c r="D345" i="16"/>
  <c r="D346" i="16"/>
  <c r="D261" i="16"/>
  <c r="D348" i="16"/>
  <c r="D349" i="16"/>
  <c r="D350" i="16"/>
  <c r="D351" i="16"/>
  <c r="D352" i="16"/>
  <c r="D353" i="16"/>
  <c r="D354" i="16"/>
  <c r="D355" i="16"/>
  <c r="D356" i="16"/>
  <c r="D357" i="16"/>
  <c r="D358" i="16"/>
  <c r="D359" i="16"/>
  <c r="D360" i="16"/>
  <c r="D361" i="16"/>
  <c r="D362" i="16"/>
  <c r="D363" i="16"/>
  <c r="D364" i="16"/>
  <c r="D365" i="16"/>
  <c r="D366" i="16"/>
  <c r="D367" i="16"/>
  <c r="D368" i="16"/>
  <c r="D369" i="16"/>
  <c r="D370" i="16"/>
  <c r="D371" i="16"/>
  <c r="D372" i="16"/>
  <c r="D373" i="16"/>
  <c r="D374" i="16"/>
  <c r="D375" i="16"/>
  <c r="D376" i="16"/>
  <c r="D377" i="16"/>
  <c r="D378" i="16"/>
  <c r="D379" i="16"/>
  <c r="D380" i="16"/>
  <c r="D381" i="16"/>
  <c r="D382" i="16"/>
  <c r="D383" i="16"/>
  <c r="D384" i="16"/>
  <c r="D385" i="16"/>
  <c r="D386" i="16"/>
  <c r="D387" i="16"/>
  <c r="D388" i="16"/>
  <c r="D389" i="16"/>
  <c r="D390" i="16"/>
  <c r="D391" i="16"/>
  <c r="D392" i="16"/>
  <c r="D393" i="16"/>
  <c r="D394" i="16"/>
  <c r="D395" i="16"/>
  <c r="D396" i="16"/>
  <c r="D397" i="16"/>
  <c r="D398" i="16"/>
  <c r="D399" i="16"/>
  <c r="D400" i="16"/>
  <c r="D401" i="16"/>
  <c r="D402" i="16"/>
  <c r="D403" i="16"/>
  <c r="D404" i="16"/>
  <c r="D405" i="16"/>
  <c r="D406" i="16"/>
  <c r="D407" i="16"/>
  <c r="D408" i="16"/>
  <c r="D409" i="16"/>
  <c r="D410" i="16"/>
  <c r="D411" i="16"/>
  <c r="D412" i="16"/>
  <c r="D413" i="16"/>
  <c r="D414" i="16"/>
  <c r="D415" i="16"/>
  <c r="D416" i="16"/>
  <c r="D417" i="16"/>
  <c r="D418" i="16"/>
  <c r="D419" i="16"/>
  <c r="D420" i="16"/>
  <c r="D421" i="16"/>
  <c r="D422" i="16"/>
  <c r="D423" i="16"/>
  <c r="D424" i="16"/>
  <c r="D425" i="16"/>
  <c r="D426" i="16"/>
  <c r="D427" i="16"/>
  <c r="D428" i="16"/>
  <c r="D429" i="16"/>
  <c r="D430" i="16"/>
  <c r="D431" i="16"/>
  <c r="D432" i="16"/>
  <c r="D347" i="16"/>
  <c r="D434" i="16"/>
  <c r="D435" i="16"/>
  <c r="D436" i="16"/>
  <c r="D437" i="16"/>
  <c r="D438" i="16"/>
  <c r="D439" i="16"/>
  <c r="D440" i="16"/>
  <c r="D441" i="16"/>
  <c r="D442" i="16"/>
  <c r="D443" i="16"/>
  <c r="D444" i="16"/>
  <c r="D445" i="16"/>
  <c r="D446" i="16"/>
  <c r="D447" i="16"/>
  <c r="D448" i="16"/>
  <c r="D449" i="16"/>
  <c r="D450" i="16"/>
  <c r="D451" i="16"/>
  <c r="D452" i="16"/>
  <c r="D453" i="16"/>
  <c r="D454" i="16"/>
  <c r="D455" i="16"/>
  <c r="D456" i="16"/>
  <c r="D457" i="16"/>
  <c r="D458" i="16"/>
  <c r="D459" i="16"/>
  <c r="D460" i="16"/>
  <c r="D461" i="16"/>
  <c r="D462" i="16"/>
  <c r="D463" i="16"/>
  <c r="D464" i="16"/>
  <c r="D465" i="16"/>
  <c r="D466" i="16"/>
  <c r="D467" i="16"/>
  <c r="D468" i="16"/>
  <c r="D469" i="16"/>
  <c r="D470" i="16"/>
  <c r="D471" i="16"/>
  <c r="D472" i="16"/>
  <c r="D473" i="16"/>
  <c r="D474" i="16"/>
  <c r="D475" i="16"/>
  <c r="D476" i="16"/>
  <c r="D477" i="16"/>
  <c r="D478" i="16"/>
  <c r="D479" i="16"/>
  <c r="D480" i="16"/>
  <c r="D481" i="16"/>
  <c r="D482" i="16"/>
  <c r="D483" i="16"/>
  <c r="D484" i="16"/>
  <c r="D485" i="16"/>
  <c r="D486" i="16"/>
  <c r="D487" i="16"/>
  <c r="D488" i="16"/>
  <c r="D489" i="16"/>
  <c r="D490" i="16"/>
  <c r="D491" i="16"/>
  <c r="D492" i="16"/>
  <c r="D493" i="16"/>
  <c r="D494" i="16"/>
  <c r="D495" i="16"/>
  <c r="D496" i="16"/>
  <c r="D497" i="16"/>
  <c r="D498" i="16"/>
  <c r="D499" i="16"/>
  <c r="D500" i="16"/>
  <c r="D501" i="16"/>
  <c r="D502" i="16"/>
  <c r="D503" i="16"/>
  <c r="D504" i="16"/>
  <c r="D505" i="16"/>
  <c r="D506" i="16"/>
  <c r="D507" i="16"/>
  <c r="D508" i="16"/>
  <c r="D509" i="16"/>
  <c r="D510" i="16"/>
  <c r="D511" i="16"/>
  <c r="D512" i="16"/>
  <c r="D513" i="16"/>
  <c r="D514" i="16"/>
  <c r="D515" i="16"/>
  <c r="D516" i="16"/>
  <c r="D517" i="16"/>
  <c r="D518" i="16"/>
  <c r="D433" i="16"/>
  <c r="D3"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W25" i="9" l="1"/>
  <c r="W47" i="9"/>
  <c r="W25" i="13"/>
  <c r="W47" i="13"/>
  <c r="W25" i="12"/>
  <c r="W47" i="12"/>
  <c r="W25" i="11"/>
  <c r="W47" i="11"/>
  <c r="W25" i="10"/>
  <c r="W47" i="10"/>
  <c r="E439" i="16" l="1"/>
  <c r="L439" i="16" s="1"/>
  <c r="F439" i="16"/>
  <c r="G439" i="16"/>
  <c r="H439" i="16"/>
  <c r="J439" i="16"/>
  <c r="I439" i="16"/>
  <c r="E440" i="16"/>
  <c r="L440" i="16" s="1"/>
  <c r="F440" i="16"/>
  <c r="G440" i="16"/>
  <c r="H440" i="16"/>
  <c r="I440" i="16"/>
  <c r="J440" i="16"/>
  <c r="E441" i="16"/>
  <c r="L441" i="16" s="1"/>
  <c r="F441" i="16"/>
  <c r="G441" i="16"/>
  <c r="H441" i="16"/>
  <c r="J441" i="16"/>
  <c r="I441" i="16"/>
  <c r="E442" i="16"/>
  <c r="L442" i="16" s="1"/>
  <c r="F442" i="16"/>
  <c r="G442" i="16"/>
  <c r="H442" i="16"/>
  <c r="I442" i="16"/>
  <c r="J442" i="16"/>
  <c r="E443" i="16"/>
  <c r="L443" i="16" s="1"/>
  <c r="F443" i="16"/>
  <c r="G443" i="16"/>
  <c r="H443" i="16"/>
  <c r="J443" i="16" s="1"/>
  <c r="I443" i="16"/>
  <c r="E444" i="16"/>
  <c r="L444" i="16" s="1"/>
  <c r="F444" i="16"/>
  <c r="G444" i="16"/>
  <c r="H444" i="16"/>
  <c r="J444" i="16" s="1"/>
  <c r="I444" i="16"/>
  <c r="E445" i="16"/>
  <c r="L445" i="16" s="1"/>
  <c r="F445" i="16"/>
  <c r="G445" i="16"/>
  <c r="H445" i="16"/>
  <c r="J445" i="16" s="1"/>
  <c r="I445" i="16"/>
  <c r="E446" i="16"/>
  <c r="L446" i="16" s="1"/>
  <c r="F446" i="16"/>
  <c r="G446" i="16"/>
  <c r="H446" i="16"/>
  <c r="J446" i="16" s="1"/>
  <c r="I446" i="16"/>
  <c r="E447" i="16"/>
  <c r="L447" i="16" s="1"/>
  <c r="F447" i="16"/>
  <c r="G447" i="16"/>
  <c r="H447" i="16"/>
  <c r="J447" i="16" s="1"/>
  <c r="I447" i="16"/>
  <c r="E448" i="16"/>
  <c r="L448" i="16" s="1"/>
  <c r="F448" i="16"/>
  <c r="G448" i="16"/>
  <c r="H448" i="16"/>
  <c r="J448" i="16" s="1"/>
  <c r="I448" i="16"/>
  <c r="E449" i="16"/>
  <c r="L449" i="16" s="1"/>
  <c r="F449" i="16"/>
  <c r="G449" i="16"/>
  <c r="H449" i="16"/>
  <c r="J449" i="16" s="1"/>
  <c r="I449" i="16"/>
  <c r="E450" i="16"/>
  <c r="L450" i="16" s="1"/>
  <c r="F450" i="16"/>
  <c r="G450" i="16"/>
  <c r="H450" i="16"/>
  <c r="J450" i="16" s="1"/>
  <c r="I450" i="16"/>
  <c r="E451" i="16"/>
  <c r="L451" i="16" s="1"/>
  <c r="F451" i="16"/>
  <c r="G451" i="16"/>
  <c r="H451" i="16"/>
  <c r="J451" i="16" s="1"/>
  <c r="I451" i="16"/>
  <c r="E452" i="16"/>
  <c r="L452" i="16" s="1"/>
  <c r="F452" i="16"/>
  <c r="G452" i="16"/>
  <c r="H452" i="16"/>
  <c r="J452" i="16" s="1"/>
  <c r="I452" i="16"/>
  <c r="E453" i="16"/>
  <c r="L453" i="16" s="1"/>
  <c r="F453" i="16"/>
  <c r="G453" i="16"/>
  <c r="H453" i="16"/>
  <c r="J453" i="16" s="1"/>
  <c r="I453" i="16"/>
  <c r="E454" i="16"/>
  <c r="L454" i="16" s="1"/>
  <c r="F454" i="16"/>
  <c r="G454" i="16"/>
  <c r="H454" i="16"/>
  <c r="J454" i="16" s="1"/>
  <c r="I454" i="16"/>
  <c r="E455" i="16"/>
  <c r="L455" i="16" s="1"/>
  <c r="F455" i="16"/>
  <c r="G455" i="16"/>
  <c r="H455" i="16"/>
  <c r="J455" i="16" s="1"/>
  <c r="I455" i="16"/>
  <c r="E456" i="16"/>
  <c r="L456" i="16" s="1"/>
  <c r="F456" i="16"/>
  <c r="G456" i="16"/>
  <c r="H456" i="16"/>
  <c r="J456" i="16" s="1"/>
  <c r="I456" i="16"/>
  <c r="E457" i="16"/>
  <c r="L457" i="16" s="1"/>
  <c r="F457" i="16"/>
  <c r="G457" i="16"/>
  <c r="H457" i="16"/>
  <c r="J457" i="16" s="1"/>
  <c r="I457" i="16"/>
  <c r="E458" i="16"/>
  <c r="L458" i="16" s="1"/>
  <c r="F458" i="16"/>
  <c r="G458" i="16"/>
  <c r="H458" i="16"/>
  <c r="J458" i="16" s="1"/>
  <c r="I458" i="16"/>
  <c r="E459" i="16"/>
  <c r="L459" i="16" s="1"/>
  <c r="F459" i="16"/>
  <c r="G459" i="16"/>
  <c r="H459" i="16"/>
  <c r="J459" i="16" s="1"/>
  <c r="I459" i="16"/>
  <c r="E460" i="16"/>
  <c r="L460" i="16" s="1"/>
  <c r="F460" i="16"/>
  <c r="G460" i="16"/>
  <c r="H460" i="16"/>
  <c r="I460" i="16"/>
  <c r="J460" i="16"/>
  <c r="E461" i="16"/>
  <c r="L461" i="16" s="1"/>
  <c r="F461" i="16"/>
  <c r="G461" i="16"/>
  <c r="H461" i="16"/>
  <c r="J461" i="16" s="1"/>
  <c r="I461" i="16"/>
  <c r="E462" i="16"/>
  <c r="L462" i="16" s="1"/>
  <c r="F462" i="16"/>
  <c r="G462" i="16"/>
  <c r="H462" i="16"/>
  <c r="I462" i="16"/>
  <c r="J462" i="16"/>
  <c r="E463" i="16"/>
  <c r="L463" i="16" s="1"/>
  <c r="F463" i="16"/>
  <c r="G463" i="16"/>
  <c r="H463" i="16"/>
  <c r="J463" i="16" s="1"/>
  <c r="I463" i="16"/>
  <c r="E464" i="16"/>
  <c r="L464" i="16" s="1"/>
  <c r="F464" i="16"/>
  <c r="G464" i="16"/>
  <c r="H464" i="16"/>
  <c r="J464" i="16" s="1"/>
  <c r="I464" i="16"/>
  <c r="E465" i="16"/>
  <c r="L465" i="16" s="1"/>
  <c r="F465" i="16"/>
  <c r="G465" i="16"/>
  <c r="H465" i="16"/>
  <c r="J465" i="16" s="1"/>
  <c r="I465" i="16"/>
  <c r="E466" i="16"/>
  <c r="L466" i="16" s="1"/>
  <c r="F466" i="16"/>
  <c r="G466" i="16"/>
  <c r="H466" i="16"/>
  <c r="J466" i="16" s="1"/>
  <c r="I466" i="16"/>
  <c r="E467" i="16"/>
  <c r="L467" i="16" s="1"/>
  <c r="F467" i="16"/>
  <c r="G467" i="16"/>
  <c r="H467" i="16"/>
  <c r="J467" i="16" s="1"/>
  <c r="I467" i="16"/>
  <c r="E468" i="16"/>
  <c r="L468" i="16" s="1"/>
  <c r="F468" i="16"/>
  <c r="G468" i="16"/>
  <c r="H468" i="16"/>
  <c r="J468" i="16" s="1"/>
  <c r="I468" i="16"/>
  <c r="E469" i="16"/>
  <c r="L469" i="16" s="1"/>
  <c r="F469" i="16"/>
  <c r="G469" i="16"/>
  <c r="H469" i="16"/>
  <c r="J469" i="16" s="1"/>
  <c r="I469" i="16"/>
  <c r="E470" i="16"/>
  <c r="L470" i="16" s="1"/>
  <c r="F470" i="16"/>
  <c r="G470" i="16"/>
  <c r="H470" i="16"/>
  <c r="J470" i="16" s="1"/>
  <c r="I470" i="16"/>
  <c r="E471" i="16"/>
  <c r="L471" i="16" s="1"/>
  <c r="F471" i="16"/>
  <c r="G471" i="16"/>
  <c r="H471" i="16"/>
  <c r="J471" i="16" s="1"/>
  <c r="I471" i="16"/>
  <c r="E472" i="16"/>
  <c r="L472" i="16" s="1"/>
  <c r="F472" i="16"/>
  <c r="G472" i="16"/>
  <c r="H472" i="16"/>
  <c r="J472" i="16" s="1"/>
  <c r="I472" i="16"/>
  <c r="E473" i="16"/>
  <c r="L473" i="16" s="1"/>
  <c r="F473" i="16"/>
  <c r="G473" i="16"/>
  <c r="H473" i="16"/>
  <c r="J473" i="16" s="1"/>
  <c r="I473" i="16"/>
  <c r="E474" i="16"/>
  <c r="L474" i="16" s="1"/>
  <c r="F474" i="16"/>
  <c r="G474" i="16"/>
  <c r="H474" i="16"/>
  <c r="J474" i="16" s="1"/>
  <c r="I474" i="16"/>
  <c r="E475" i="16"/>
  <c r="L475" i="16" s="1"/>
  <c r="F475" i="16"/>
  <c r="G475" i="16"/>
  <c r="H475" i="16"/>
  <c r="J475" i="16" s="1"/>
  <c r="I475" i="16"/>
  <c r="E476" i="16"/>
  <c r="L476" i="16" s="1"/>
  <c r="F476" i="16"/>
  <c r="G476" i="16"/>
  <c r="H476" i="16"/>
  <c r="I476" i="16"/>
  <c r="J476" i="16"/>
  <c r="E477" i="16"/>
  <c r="L477" i="16" s="1"/>
  <c r="F477" i="16"/>
  <c r="G477" i="16"/>
  <c r="H477" i="16"/>
  <c r="J477" i="16" s="1"/>
  <c r="I477" i="16"/>
  <c r="E478" i="16"/>
  <c r="L478" i="16" s="1"/>
  <c r="F478" i="16"/>
  <c r="G478" i="16"/>
  <c r="H478" i="16"/>
  <c r="I478" i="16"/>
  <c r="J478" i="16"/>
  <c r="E479" i="16"/>
  <c r="L479" i="16" s="1"/>
  <c r="F479" i="16"/>
  <c r="G479" i="16"/>
  <c r="H479" i="16"/>
  <c r="J479" i="16" s="1"/>
  <c r="I479" i="16"/>
  <c r="E480" i="16"/>
  <c r="L480" i="16" s="1"/>
  <c r="F480" i="16"/>
  <c r="G480" i="16"/>
  <c r="H480" i="16"/>
  <c r="J480" i="16" s="1"/>
  <c r="I480" i="16"/>
  <c r="E481" i="16"/>
  <c r="L481" i="16" s="1"/>
  <c r="F481" i="16"/>
  <c r="G481" i="16"/>
  <c r="H481" i="16"/>
  <c r="J481" i="16" s="1"/>
  <c r="I481" i="16"/>
  <c r="E482" i="16"/>
  <c r="L482" i="16" s="1"/>
  <c r="F482" i="16"/>
  <c r="G482" i="16"/>
  <c r="H482" i="16"/>
  <c r="J482" i="16" s="1"/>
  <c r="I482" i="16"/>
  <c r="E483" i="16"/>
  <c r="L483" i="16" s="1"/>
  <c r="F483" i="16"/>
  <c r="G483" i="16"/>
  <c r="H483" i="16"/>
  <c r="J483" i="16" s="1"/>
  <c r="I483" i="16"/>
  <c r="E484" i="16"/>
  <c r="L484" i="16" s="1"/>
  <c r="F484" i="16"/>
  <c r="G484" i="16"/>
  <c r="H484" i="16"/>
  <c r="J484" i="16" s="1"/>
  <c r="I484" i="16"/>
  <c r="E485" i="16"/>
  <c r="L485" i="16" s="1"/>
  <c r="F485" i="16"/>
  <c r="G485" i="16"/>
  <c r="H485" i="16"/>
  <c r="J485" i="16" s="1"/>
  <c r="I485" i="16"/>
  <c r="E486" i="16"/>
  <c r="L486" i="16" s="1"/>
  <c r="F486" i="16"/>
  <c r="G486" i="16"/>
  <c r="H486" i="16"/>
  <c r="J486" i="16" s="1"/>
  <c r="I486" i="16"/>
  <c r="E487" i="16"/>
  <c r="L487" i="16" s="1"/>
  <c r="F487" i="16"/>
  <c r="G487" i="16"/>
  <c r="H487" i="16"/>
  <c r="J487" i="16" s="1"/>
  <c r="I487" i="16"/>
  <c r="E488" i="16"/>
  <c r="L488" i="16" s="1"/>
  <c r="F488" i="16"/>
  <c r="G488" i="16"/>
  <c r="H488" i="16"/>
  <c r="J488" i="16" s="1"/>
  <c r="I488" i="16"/>
  <c r="E489" i="16"/>
  <c r="L489" i="16" s="1"/>
  <c r="F489" i="16"/>
  <c r="G489" i="16"/>
  <c r="H489" i="16"/>
  <c r="J489" i="16" s="1"/>
  <c r="I489" i="16"/>
  <c r="E490" i="16"/>
  <c r="L490" i="16" s="1"/>
  <c r="F490" i="16"/>
  <c r="G490" i="16"/>
  <c r="H490" i="16"/>
  <c r="J490" i="16" s="1"/>
  <c r="I490" i="16"/>
  <c r="E491" i="16"/>
  <c r="L491" i="16" s="1"/>
  <c r="F491" i="16"/>
  <c r="G491" i="16"/>
  <c r="H491" i="16"/>
  <c r="J491" i="16" s="1"/>
  <c r="I491" i="16"/>
  <c r="E492" i="16"/>
  <c r="L492" i="16" s="1"/>
  <c r="F492" i="16"/>
  <c r="G492" i="16"/>
  <c r="H492" i="16"/>
  <c r="I492" i="16"/>
  <c r="J492" i="16"/>
  <c r="E493" i="16"/>
  <c r="L493" i="16" s="1"/>
  <c r="F493" i="16"/>
  <c r="G493" i="16"/>
  <c r="H493" i="16"/>
  <c r="J493" i="16" s="1"/>
  <c r="I493" i="16"/>
  <c r="E494" i="16"/>
  <c r="L494" i="16" s="1"/>
  <c r="F494" i="16"/>
  <c r="G494" i="16"/>
  <c r="H494" i="16"/>
  <c r="I494" i="16"/>
  <c r="J494" i="16"/>
  <c r="E495" i="16"/>
  <c r="L495" i="16" s="1"/>
  <c r="F495" i="16"/>
  <c r="G495" i="16"/>
  <c r="H495" i="16"/>
  <c r="J495" i="16" s="1"/>
  <c r="I495" i="16"/>
  <c r="E496" i="16"/>
  <c r="L496" i="16" s="1"/>
  <c r="F496" i="16"/>
  <c r="G496" i="16"/>
  <c r="H496" i="16"/>
  <c r="J496" i="16" s="1"/>
  <c r="I496" i="16"/>
  <c r="E497" i="16"/>
  <c r="L497" i="16" s="1"/>
  <c r="F497" i="16"/>
  <c r="G497" i="16"/>
  <c r="H497" i="16"/>
  <c r="J497" i="16" s="1"/>
  <c r="I497" i="16"/>
  <c r="E498" i="16"/>
  <c r="L498" i="16" s="1"/>
  <c r="F498" i="16"/>
  <c r="G498" i="16"/>
  <c r="H498" i="16"/>
  <c r="J498" i="16" s="1"/>
  <c r="I498" i="16"/>
  <c r="E499" i="16"/>
  <c r="L499" i="16" s="1"/>
  <c r="F499" i="16"/>
  <c r="G499" i="16"/>
  <c r="H499" i="16"/>
  <c r="J499" i="16" s="1"/>
  <c r="I499" i="16"/>
  <c r="E500" i="16"/>
  <c r="L500" i="16" s="1"/>
  <c r="F500" i="16"/>
  <c r="G500" i="16"/>
  <c r="H500" i="16"/>
  <c r="J500" i="16" s="1"/>
  <c r="I500" i="16"/>
  <c r="E501" i="16"/>
  <c r="L501" i="16" s="1"/>
  <c r="F501" i="16"/>
  <c r="G501" i="16"/>
  <c r="H501" i="16"/>
  <c r="J501" i="16" s="1"/>
  <c r="I501" i="16"/>
  <c r="E502" i="16"/>
  <c r="L502" i="16" s="1"/>
  <c r="F502" i="16"/>
  <c r="G502" i="16"/>
  <c r="H502" i="16"/>
  <c r="J502" i="16" s="1"/>
  <c r="I502" i="16"/>
  <c r="E503" i="16"/>
  <c r="L503" i="16" s="1"/>
  <c r="F503" i="16"/>
  <c r="G503" i="16"/>
  <c r="H503" i="16"/>
  <c r="J503" i="16" s="1"/>
  <c r="I503" i="16"/>
  <c r="E504" i="16"/>
  <c r="L504" i="16" s="1"/>
  <c r="F504" i="16"/>
  <c r="G504" i="16"/>
  <c r="H504" i="16"/>
  <c r="J504" i="16" s="1"/>
  <c r="I504" i="16"/>
  <c r="E505" i="16"/>
  <c r="L505" i="16" s="1"/>
  <c r="F505" i="16"/>
  <c r="G505" i="16"/>
  <c r="H505" i="16"/>
  <c r="J505" i="16" s="1"/>
  <c r="I505" i="16"/>
  <c r="E506" i="16"/>
  <c r="L506" i="16" s="1"/>
  <c r="F506" i="16"/>
  <c r="G506" i="16"/>
  <c r="H506" i="16"/>
  <c r="J506" i="16" s="1"/>
  <c r="I506" i="16"/>
  <c r="E507" i="16"/>
  <c r="L507" i="16" s="1"/>
  <c r="F507" i="16"/>
  <c r="G507" i="16"/>
  <c r="H507" i="16"/>
  <c r="J507" i="16" s="1"/>
  <c r="I507" i="16"/>
  <c r="E508" i="16"/>
  <c r="L508" i="16" s="1"/>
  <c r="F508" i="16"/>
  <c r="G508" i="16"/>
  <c r="H508" i="16"/>
  <c r="I508" i="16"/>
  <c r="J508" i="16"/>
  <c r="E509" i="16"/>
  <c r="L509" i="16" s="1"/>
  <c r="F509" i="16"/>
  <c r="G509" i="16"/>
  <c r="H509" i="16"/>
  <c r="J509" i="16" s="1"/>
  <c r="I509" i="16"/>
  <c r="E510" i="16"/>
  <c r="L510" i="16" s="1"/>
  <c r="F510" i="16"/>
  <c r="G510" i="16"/>
  <c r="H510" i="16"/>
  <c r="I510" i="16"/>
  <c r="J510" i="16"/>
  <c r="E511" i="16"/>
  <c r="L511" i="16" s="1"/>
  <c r="F511" i="16"/>
  <c r="G511" i="16"/>
  <c r="H511" i="16"/>
  <c r="J511" i="16" s="1"/>
  <c r="I511" i="16"/>
  <c r="E512" i="16"/>
  <c r="L512" i="16" s="1"/>
  <c r="F512" i="16"/>
  <c r="G512" i="16"/>
  <c r="H512" i="16"/>
  <c r="J512" i="16" s="1"/>
  <c r="I512" i="16"/>
  <c r="E513" i="16"/>
  <c r="L513" i="16" s="1"/>
  <c r="F513" i="16"/>
  <c r="G513" i="16"/>
  <c r="H513" i="16"/>
  <c r="J513" i="16" s="1"/>
  <c r="I513" i="16"/>
  <c r="E514" i="16"/>
  <c r="L514" i="16" s="1"/>
  <c r="F514" i="16"/>
  <c r="G514" i="16"/>
  <c r="H514" i="16"/>
  <c r="J514" i="16" s="1"/>
  <c r="I514" i="16"/>
  <c r="E515" i="16"/>
  <c r="L515" i="16" s="1"/>
  <c r="F515" i="16"/>
  <c r="G515" i="16"/>
  <c r="H515" i="16"/>
  <c r="J515" i="16" s="1"/>
  <c r="I515" i="16"/>
  <c r="E516" i="16"/>
  <c r="L516" i="16" s="1"/>
  <c r="F516" i="16"/>
  <c r="G516" i="16"/>
  <c r="H516" i="16"/>
  <c r="J516" i="16" s="1"/>
  <c r="I516" i="16"/>
  <c r="E517" i="16"/>
  <c r="L517" i="16" s="1"/>
  <c r="F517" i="16"/>
  <c r="G517" i="16"/>
  <c r="H517" i="16"/>
  <c r="J517" i="16" s="1"/>
  <c r="I517" i="16"/>
  <c r="E518" i="16"/>
  <c r="L518" i="16" s="1"/>
  <c r="F518" i="16"/>
  <c r="G518" i="16"/>
  <c r="H518" i="16"/>
  <c r="J518" i="16" s="1"/>
  <c r="I518" i="16"/>
  <c r="E353" i="16"/>
  <c r="L353" i="16" s="1"/>
  <c r="F353" i="16"/>
  <c r="G353" i="16"/>
  <c r="H353" i="16"/>
  <c r="J353" i="16" s="1"/>
  <c r="I353" i="16"/>
  <c r="E354" i="16"/>
  <c r="L354" i="16" s="1"/>
  <c r="F354" i="16"/>
  <c r="G354" i="16"/>
  <c r="H354" i="16"/>
  <c r="I354" i="16"/>
  <c r="J354" i="16"/>
  <c r="E355" i="16"/>
  <c r="L355" i="16" s="1"/>
  <c r="F355" i="16"/>
  <c r="G355" i="16"/>
  <c r="H355" i="16"/>
  <c r="J355" i="16" s="1"/>
  <c r="I355" i="16"/>
  <c r="E356" i="16"/>
  <c r="L356" i="16" s="1"/>
  <c r="F356" i="16"/>
  <c r="G356" i="16"/>
  <c r="H356" i="16"/>
  <c r="J356" i="16" s="1"/>
  <c r="I356" i="16"/>
  <c r="E357" i="16"/>
  <c r="L357" i="16" s="1"/>
  <c r="F357" i="16"/>
  <c r="G357" i="16"/>
  <c r="H357" i="16"/>
  <c r="J357" i="16" s="1"/>
  <c r="I357" i="16"/>
  <c r="E358" i="16"/>
  <c r="L358" i="16" s="1"/>
  <c r="F358" i="16"/>
  <c r="G358" i="16"/>
  <c r="H358" i="16"/>
  <c r="J358" i="16" s="1"/>
  <c r="I358" i="16"/>
  <c r="E359" i="16"/>
  <c r="L359" i="16" s="1"/>
  <c r="F359" i="16"/>
  <c r="G359" i="16"/>
  <c r="H359" i="16"/>
  <c r="J359" i="16" s="1"/>
  <c r="I359" i="16"/>
  <c r="E360" i="16"/>
  <c r="L360" i="16" s="1"/>
  <c r="F360" i="16"/>
  <c r="G360" i="16"/>
  <c r="H360" i="16"/>
  <c r="I360" i="16"/>
  <c r="J360" i="16"/>
  <c r="E361" i="16"/>
  <c r="L361" i="16" s="1"/>
  <c r="F361" i="16"/>
  <c r="G361" i="16"/>
  <c r="H361" i="16"/>
  <c r="J361" i="16" s="1"/>
  <c r="I361" i="16"/>
  <c r="E362" i="16"/>
  <c r="L362" i="16" s="1"/>
  <c r="F362" i="16"/>
  <c r="G362" i="16"/>
  <c r="H362" i="16"/>
  <c r="J362" i="16" s="1"/>
  <c r="I362" i="16"/>
  <c r="E363" i="16"/>
  <c r="L363" i="16" s="1"/>
  <c r="F363" i="16"/>
  <c r="G363" i="16"/>
  <c r="H363" i="16"/>
  <c r="J363" i="16" s="1"/>
  <c r="I363" i="16"/>
  <c r="E364" i="16"/>
  <c r="L364" i="16" s="1"/>
  <c r="F364" i="16"/>
  <c r="G364" i="16"/>
  <c r="H364" i="16"/>
  <c r="J364" i="16" s="1"/>
  <c r="I364" i="16"/>
  <c r="E365" i="16"/>
  <c r="L365" i="16" s="1"/>
  <c r="F365" i="16"/>
  <c r="G365" i="16"/>
  <c r="H365" i="16"/>
  <c r="J365" i="16" s="1"/>
  <c r="I365" i="16"/>
  <c r="E366" i="16"/>
  <c r="L366" i="16" s="1"/>
  <c r="F366" i="16"/>
  <c r="G366" i="16"/>
  <c r="H366" i="16"/>
  <c r="J366" i="16" s="1"/>
  <c r="I366" i="16"/>
  <c r="E367" i="16"/>
  <c r="L367" i="16" s="1"/>
  <c r="F367" i="16"/>
  <c r="G367" i="16"/>
  <c r="H367" i="16"/>
  <c r="J367" i="16" s="1"/>
  <c r="I367" i="16"/>
  <c r="E368" i="16"/>
  <c r="L368" i="16" s="1"/>
  <c r="F368" i="16"/>
  <c r="G368" i="16"/>
  <c r="H368" i="16"/>
  <c r="J368" i="16" s="1"/>
  <c r="I368" i="16"/>
  <c r="E369" i="16"/>
  <c r="L369" i="16" s="1"/>
  <c r="F369" i="16"/>
  <c r="G369" i="16"/>
  <c r="H369" i="16"/>
  <c r="J369" i="16" s="1"/>
  <c r="I369" i="16"/>
  <c r="E370" i="16"/>
  <c r="L370" i="16" s="1"/>
  <c r="F370" i="16"/>
  <c r="G370" i="16"/>
  <c r="H370" i="16"/>
  <c r="I370" i="16"/>
  <c r="J370" i="16"/>
  <c r="E371" i="16"/>
  <c r="L371" i="16" s="1"/>
  <c r="F371" i="16"/>
  <c r="G371" i="16"/>
  <c r="H371" i="16"/>
  <c r="J371" i="16" s="1"/>
  <c r="I371" i="16"/>
  <c r="E372" i="16"/>
  <c r="L372" i="16" s="1"/>
  <c r="F372" i="16"/>
  <c r="G372" i="16"/>
  <c r="H372" i="16"/>
  <c r="J372" i="16" s="1"/>
  <c r="I372" i="16"/>
  <c r="E373" i="16"/>
  <c r="L373" i="16" s="1"/>
  <c r="F373" i="16"/>
  <c r="G373" i="16"/>
  <c r="H373" i="16"/>
  <c r="J373" i="16" s="1"/>
  <c r="I373" i="16"/>
  <c r="E374" i="16"/>
  <c r="L374" i="16" s="1"/>
  <c r="F374" i="16"/>
  <c r="G374" i="16"/>
  <c r="H374" i="16"/>
  <c r="J374" i="16" s="1"/>
  <c r="I374" i="16"/>
  <c r="E375" i="16"/>
  <c r="L375" i="16" s="1"/>
  <c r="F375" i="16"/>
  <c r="G375" i="16"/>
  <c r="H375" i="16"/>
  <c r="J375" i="16" s="1"/>
  <c r="I375" i="16"/>
  <c r="E376" i="16"/>
  <c r="L376" i="16" s="1"/>
  <c r="F376" i="16"/>
  <c r="G376" i="16"/>
  <c r="H376" i="16"/>
  <c r="I376" i="16"/>
  <c r="J376" i="16"/>
  <c r="E377" i="16"/>
  <c r="L377" i="16" s="1"/>
  <c r="F377" i="16"/>
  <c r="G377" i="16"/>
  <c r="H377" i="16"/>
  <c r="J377" i="16" s="1"/>
  <c r="I377" i="16"/>
  <c r="E378" i="16"/>
  <c r="L378" i="16" s="1"/>
  <c r="F378" i="16"/>
  <c r="G378" i="16"/>
  <c r="H378" i="16"/>
  <c r="J378" i="16" s="1"/>
  <c r="I378" i="16"/>
  <c r="E379" i="16"/>
  <c r="L379" i="16" s="1"/>
  <c r="F379" i="16"/>
  <c r="G379" i="16"/>
  <c r="H379" i="16"/>
  <c r="J379" i="16" s="1"/>
  <c r="I379" i="16"/>
  <c r="E380" i="16"/>
  <c r="L380" i="16" s="1"/>
  <c r="F380" i="16"/>
  <c r="G380" i="16"/>
  <c r="H380" i="16"/>
  <c r="J380" i="16" s="1"/>
  <c r="I380" i="16"/>
  <c r="E381" i="16"/>
  <c r="L381" i="16" s="1"/>
  <c r="F381" i="16"/>
  <c r="G381" i="16"/>
  <c r="H381" i="16"/>
  <c r="J381" i="16" s="1"/>
  <c r="I381" i="16"/>
  <c r="E382" i="16"/>
  <c r="L382" i="16" s="1"/>
  <c r="F382" i="16"/>
  <c r="G382" i="16"/>
  <c r="H382" i="16"/>
  <c r="J382" i="16" s="1"/>
  <c r="I382" i="16"/>
  <c r="E383" i="16"/>
  <c r="L383" i="16" s="1"/>
  <c r="F383" i="16"/>
  <c r="G383" i="16"/>
  <c r="H383" i="16"/>
  <c r="J383" i="16" s="1"/>
  <c r="I383" i="16"/>
  <c r="E384" i="16"/>
  <c r="L384" i="16" s="1"/>
  <c r="F384" i="16"/>
  <c r="G384" i="16"/>
  <c r="H384" i="16"/>
  <c r="J384" i="16" s="1"/>
  <c r="I384" i="16"/>
  <c r="E385" i="16"/>
  <c r="L385" i="16" s="1"/>
  <c r="F385" i="16"/>
  <c r="G385" i="16"/>
  <c r="H385" i="16"/>
  <c r="J385" i="16" s="1"/>
  <c r="I385" i="16"/>
  <c r="E386" i="16"/>
  <c r="L386" i="16" s="1"/>
  <c r="F386" i="16"/>
  <c r="G386" i="16"/>
  <c r="H386" i="16"/>
  <c r="I386" i="16"/>
  <c r="J386" i="16"/>
  <c r="E387" i="16"/>
  <c r="L387" i="16" s="1"/>
  <c r="F387" i="16"/>
  <c r="G387" i="16"/>
  <c r="H387" i="16"/>
  <c r="J387" i="16" s="1"/>
  <c r="I387" i="16"/>
  <c r="E388" i="16"/>
  <c r="L388" i="16" s="1"/>
  <c r="F388" i="16"/>
  <c r="G388" i="16"/>
  <c r="H388" i="16"/>
  <c r="J388" i="16" s="1"/>
  <c r="I388" i="16"/>
  <c r="E389" i="16"/>
  <c r="L389" i="16" s="1"/>
  <c r="F389" i="16"/>
  <c r="G389" i="16"/>
  <c r="H389" i="16"/>
  <c r="J389" i="16" s="1"/>
  <c r="I389" i="16"/>
  <c r="E390" i="16"/>
  <c r="L390" i="16" s="1"/>
  <c r="F390" i="16"/>
  <c r="G390" i="16"/>
  <c r="H390" i="16"/>
  <c r="J390" i="16" s="1"/>
  <c r="I390" i="16"/>
  <c r="E391" i="16"/>
  <c r="L391" i="16" s="1"/>
  <c r="F391" i="16"/>
  <c r="G391" i="16"/>
  <c r="H391" i="16"/>
  <c r="J391" i="16" s="1"/>
  <c r="I391" i="16"/>
  <c r="E392" i="16"/>
  <c r="L392" i="16" s="1"/>
  <c r="F392" i="16"/>
  <c r="G392" i="16"/>
  <c r="H392" i="16"/>
  <c r="I392" i="16"/>
  <c r="J392" i="16"/>
  <c r="E393" i="16"/>
  <c r="L393" i="16" s="1"/>
  <c r="F393" i="16"/>
  <c r="G393" i="16"/>
  <c r="H393" i="16"/>
  <c r="J393" i="16" s="1"/>
  <c r="I393" i="16"/>
  <c r="E394" i="16"/>
  <c r="L394" i="16" s="1"/>
  <c r="F394" i="16"/>
  <c r="G394" i="16"/>
  <c r="H394" i="16"/>
  <c r="J394" i="16" s="1"/>
  <c r="I394" i="16"/>
  <c r="E395" i="16"/>
  <c r="L395" i="16" s="1"/>
  <c r="F395" i="16"/>
  <c r="G395" i="16"/>
  <c r="H395" i="16"/>
  <c r="J395" i="16" s="1"/>
  <c r="I395" i="16"/>
  <c r="E396" i="16"/>
  <c r="L396" i="16" s="1"/>
  <c r="F396" i="16"/>
  <c r="G396" i="16"/>
  <c r="H396" i="16"/>
  <c r="J396" i="16" s="1"/>
  <c r="I396" i="16"/>
  <c r="E397" i="16"/>
  <c r="L397" i="16" s="1"/>
  <c r="F397" i="16"/>
  <c r="G397" i="16"/>
  <c r="H397" i="16"/>
  <c r="J397" i="16" s="1"/>
  <c r="I397" i="16"/>
  <c r="E398" i="16"/>
  <c r="L398" i="16" s="1"/>
  <c r="F398" i="16"/>
  <c r="G398" i="16"/>
  <c r="H398" i="16"/>
  <c r="J398" i="16" s="1"/>
  <c r="I398" i="16"/>
  <c r="E399" i="16"/>
  <c r="L399" i="16" s="1"/>
  <c r="F399" i="16"/>
  <c r="G399" i="16"/>
  <c r="H399" i="16"/>
  <c r="J399" i="16" s="1"/>
  <c r="I399" i="16"/>
  <c r="E400" i="16"/>
  <c r="L400" i="16" s="1"/>
  <c r="F400" i="16"/>
  <c r="G400" i="16"/>
  <c r="H400" i="16"/>
  <c r="J400" i="16" s="1"/>
  <c r="I400" i="16"/>
  <c r="E401" i="16"/>
  <c r="L401" i="16" s="1"/>
  <c r="F401" i="16"/>
  <c r="G401" i="16"/>
  <c r="H401" i="16"/>
  <c r="J401" i="16" s="1"/>
  <c r="I401" i="16"/>
  <c r="E402" i="16"/>
  <c r="L402" i="16" s="1"/>
  <c r="F402" i="16"/>
  <c r="G402" i="16"/>
  <c r="H402" i="16"/>
  <c r="I402" i="16"/>
  <c r="J402" i="16"/>
  <c r="E403" i="16"/>
  <c r="L403" i="16" s="1"/>
  <c r="F403" i="16"/>
  <c r="G403" i="16"/>
  <c r="H403" i="16"/>
  <c r="J403" i="16" s="1"/>
  <c r="I403" i="16"/>
  <c r="E404" i="16"/>
  <c r="L404" i="16" s="1"/>
  <c r="F404" i="16"/>
  <c r="G404" i="16"/>
  <c r="H404" i="16"/>
  <c r="J404" i="16" s="1"/>
  <c r="I404" i="16"/>
  <c r="E405" i="16"/>
  <c r="L405" i="16" s="1"/>
  <c r="F405" i="16"/>
  <c r="G405" i="16"/>
  <c r="H405" i="16"/>
  <c r="J405" i="16" s="1"/>
  <c r="I405" i="16"/>
  <c r="E406" i="16"/>
  <c r="L406" i="16" s="1"/>
  <c r="F406" i="16"/>
  <c r="G406" i="16"/>
  <c r="H406" i="16"/>
  <c r="J406" i="16" s="1"/>
  <c r="I406" i="16"/>
  <c r="E407" i="16"/>
  <c r="L407" i="16" s="1"/>
  <c r="F407" i="16"/>
  <c r="G407" i="16"/>
  <c r="H407" i="16"/>
  <c r="J407" i="16" s="1"/>
  <c r="I407" i="16"/>
  <c r="E408" i="16"/>
  <c r="L408" i="16" s="1"/>
  <c r="F408" i="16"/>
  <c r="G408" i="16"/>
  <c r="H408" i="16"/>
  <c r="I408" i="16"/>
  <c r="J408" i="16"/>
  <c r="E409" i="16"/>
  <c r="L409" i="16" s="1"/>
  <c r="F409" i="16"/>
  <c r="G409" i="16"/>
  <c r="H409" i="16"/>
  <c r="J409" i="16" s="1"/>
  <c r="I409" i="16"/>
  <c r="E410" i="16"/>
  <c r="L410" i="16" s="1"/>
  <c r="F410" i="16"/>
  <c r="G410" i="16"/>
  <c r="H410" i="16"/>
  <c r="J410" i="16" s="1"/>
  <c r="I410" i="16"/>
  <c r="E411" i="16"/>
  <c r="L411" i="16" s="1"/>
  <c r="F411" i="16"/>
  <c r="G411" i="16"/>
  <c r="H411" i="16"/>
  <c r="J411" i="16"/>
  <c r="I411" i="16"/>
  <c r="E412" i="16"/>
  <c r="L412" i="16" s="1"/>
  <c r="F412" i="16"/>
  <c r="G412" i="16"/>
  <c r="H412" i="16"/>
  <c r="J412" i="16" s="1"/>
  <c r="I412" i="16"/>
  <c r="E413" i="16"/>
  <c r="L413" i="16" s="1"/>
  <c r="F413" i="16"/>
  <c r="G413" i="16"/>
  <c r="H413" i="16"/>
  <c r="J413" i="16"/>
  <c r="I413" i="16"/>
  <c r="E414" i="16"/>
  <c r="L414" i="16" s="1"/>
  <c r="F414" i="16"/>
  <c r="G414" i="16"/>
  <c r="H414" i="16"/>
  <c r="J414" i="16" s="1"/>
  <c r="I414" i="16"/>
  <c r="E415" i="16"/>
  <c r="L415" i="16" s="1"/>
  <c r="F415" i="16"/>
  <c r="G415" i="16"/>
  <c r="H415" i="16"/>
  <c r="J415" i="16"/>
  <c r="I415" i="16"/>
  <c r="E416" i="16"/>
  <c r="L416" i="16" s="1"/>
  <c r="F416" i="16"/>
  <c r="G416" i="16"/>
  <c r="H416" i="16"/>
  <c r="J416" i="16" s="1"/>
  <c r="I416" i="16"/>
  <c r="E417" i="16"/>
  <c r="L417" i="16" s="1"/>
  <c r="F417" i="16"/>
  <c r="G417" i="16"/>
  <c r="H417" i="16"/>
  <c r="J417" i="16"/>
  <c r="I417" i="16"/>
  <c r="E418" i="16"/>
  <c r="L418" i="16" s="1"/>
  <c r="F418" i="16"/>
  <c r="G418" i="16"/>
  <c r="H418" i="16"/>
  <c r="J418" i="16" s="1"/>
  <c r="I418" i="16"/>
  <c r="E419" i="16"/>
  <c r="L419" i="16" s="1"/>
  <c r="F419" i="16"/>
  <c r="G419" i="16"/>
  <c r="H419" i="16"/>
  <c r="J419" i="16"/>
  <c r="I419" i="16"/>
  <c r="E420" i="16"/>
  <c r="L420" i="16" s="1"/>
  <c r="F420" i="16"/>
  <c r="G420" i="16"/>
  <c r="H420" i="16"/>
  <c r="J420" i="16" s="1"/>
  <c r="I420" i="16"/>
  <c r="E421" i="16"/>
  <c r="L421" i="16" s="1"/>
  <c r="F421" i="16"/>
  <c r="G421" i="16"/>
  <c r="H421" i="16"/>
  <c r="J421" i="16"/>
  <c r="I421" i="16"/>
  <c r="E422" i="16"/>
  <c r="L422" i="16" s="1"/>
  <c r="F422" i="16"/>
  <c r="G422" i="16"/>
  <c r="H422" i="16"/>
  <c r="J422" i="16" s="1"/>
  <c r="I422" i="16"/>
  <c r="E423" i="16"/>
  <c r="L423" i="16" s="1"/>
  <c r="F423" i="16"/>
  <c r="G423" i="16"/>
  <c r="H423" i="16"/>
  <c r="J423" i="16"/>
  <c r="I423" i="16"/>
  <c r="E424" i="16"/>
  <c r="L424" i="16" s="1"/>
  <c r="F424" i="16"/>
  <c r="G424" i="16"/>
  <c r="H424" i="16"/>
  <c r="J424" i="16" s="1"/>
  <c r="I424" i="16"/>
  <c r="E425" i="16"/>
  <c r="L425" i="16" s="1"/>
  <c r="F425" i="16"/>
  <c r="G425" i="16"/>
  <c r="H425" i="16"/>
  <c r="J425" i="16"/>
  <c r="I425" i="16"/>
  <c r="E426" i="16"/>
  <c r="L426" i="16" s="1"/>
  <c r="F426" i="16"/>
  <c r="G426" i="16"/>
  <c r="H426" i="16"/>
  <c r="J426" i="16" s="1"/>
  <c r="I426" i="16"/>
  <c r="E427" i="16"/>
  <c r="L427" i="16" s="1"/>
  <c r="F427" i="16"/>
  <c r="G427" i="16"/>
  <c r="H427" i="16"/>
  <c r="J427" i="16"/>
  <c r="I427" i="16"/>
  <c r="E428" i="16"/>
  <c r="L428" i="16" s="1"/>
  <c r="F428" i="16"/>
  <c r="G428" i="16"/>
  <c r="H428" i="16"/>
  <c r="J428" i="16" s="1"/>
  <c r="I428" i="16"/>
  <c r="E429" i="16"/>
  <c r="L429" i="16" s="1"/>
  <c r="F429" i="16"/>
  <c r="G429" i="16"/>
  <c r="H429" i="16"/>
  <c r="J429" i="16"/>
  <c r="I429" i="16"/>
  <c r="E430" i="16"/>
  <c r="L430" i="16" s="1"/>
  <c r="F430" i="16"/>
  <c r="G430" i="16"/>
  <c r="H430" i="16"/>
  <c r="J430" i="16" s="1"/>
  <c r="I430" i="16"/>
  <c r="E431" i="16"/>
  <c r="L431" i="16" s="1"/>
  <c r="F431" i="16"/>
  <c r="G431" i="16"/>
  <c r="H431" i="16"/>
  <c r="J431" i="16"/>
  <c r="I431" i="16"/>
  <c r="E432" i="16"/>
  <c r="L432" i="16" s="1"/>
  <c r="F432" i="16"/>
  <c r="G432" i="16"/>
  <c r="H432" i="16"/>
  <c r="J432" i="16" s="1"/>
  <c r="I432" i="16"/>
  <c r="E267" i="16"/>
  <c r="L267" i="16" s="1"/>
  <c r="F267" i="16"/>
  <c r="G267" i="16"/>
  <c r="H267" i="16"/>
  <c r="J267" i="16"/>
  <c r="I267" i="16"/>
  <c r="E268" i="16"/>
  <c r="L268" i="16" s="1"/>
  <c r="F268" i="16"/>
  <c r="G268" i="16"/>
  <c r="H268" i="16"/>
  <c r="J268" i="16" s="1"/>
  <c r="I268" i="16"/>
  <c r="E269" i="16"/>
  <c r="L269" i="16" s="1"/>
  <c r="F269" i="16"/>
  <c r="G269" i="16"/>
  <c r="H269" i="16"/>
  <c r="J269" i="16" s="1"/>
  <c r="I269" i="16"/>
  <c r="E270" i="16"/>
  <c r="L270" i="16" s="1"/>
  <c r="F270" i="16"/>
  <c r="G270" i="16"/>
  <c r="H270" i="16"/>
  <c r="J270" i="16" s="1"/>
  <c r="I270" i="16"/>
  <c r="E271" i="16"/>
  <c r="L271" i="16" s="1"/>
  <c r="F271" i="16"/>
  <c r="G271" i="16"/>
  <c r="H271" i="16"/>
  <c r="J271" i="16"/>
  <c r="I271" i="16"/>
  <c r="E272" i="16"/>
  <c r="L272" i="16" s="1"/>
  <c r="F272" i="16"/>
  <c r="G272" i="16"/>
  <c r="H272" i="16"/>
  <c r="J272" i="16" s="1"/>
  <c r="I272" i="16"/>
  <c r="E273" i="16"/>
  <c r="L273" i="16" s="1"/>
  <c r="F273" i="16"/>
  <c r="G273" i="16"/>
  <c r="H273" i="16"/>
  <c r="J273" i="16" s="1"/>
  <c r="I273" i="16"/>
  <c r="E274" i="16"/>
  <c r="L274" i="16" s="1"/>
  <c r="F274" i="16"/>
  <c r="G274" i="16"/>
  <c r="H274" i="16"/>
  <c r="J274" i="16" s="1"/>
  <c r="I274" i="16"/>
  <c r="E275" i="16"/>
  <c r="L275" i="16" s="1"/>
  <c r="F275" i="16"/>
  <c r="G275" i="16"/>
  <c r="H275" i="16"/>
  <c r="J275" i="16"/>
  <c r="I275" i="16"/>
  <c r="E276" i="16"/>
  <c r="L276" i="16" s="1"/>
  <c r="F276" i="16"/>
  <c r="G276" i="16"/>
  <c r="H276" i="16"/>
  <c r="J276" i="16" s="1"/>
  <c r="I276" i="16"/>
  <c r="E277" i="16"/>
  <c r="L277" i="16" s="1"/>
  <c r="F277" i="16"/>
  <c r="G277" i="16"/>
  <c r="H277" i="16"/>
  <c r="J277" i="16" s="1"/>
  <c r="I277" i="16"/>
  <c r="E278" i="16"/>
  <c r="L278" i="16" s="1"/>
  <c r="F278" i="16"/>
  <c r="G278" i="16"/>
  <c r="H278" i="16"/>
  <c r="J278" i="16" s="1"/>
  <c r="I278" i="16"/>
  <c r="E279" i="16"/>
  <c r="L279" i="16" s="1"/>
  <c r="F279" i="16"/>
  <c r="G279" i="16"/>
  <c r="H279" i="16"/>
  <c r="J279" i="16" s="1"/>
  <c r="I279" i="16"/>
  <c r="E280" i="16"/>
  <c r="L280" i="16" s="1"/>
  <c r="F280" i="16"/>
  <c r="G280" i="16"/>
  <c r="H280" i="16"/>
  <c r="J280" i="16" s="1"/>
  <c r="I280" i="16"/>
  <c r="E281" i="16"/>
  <c r="L281" i="16" s="1"/>
  <c r="F281" i="16"/>
  <c r="G281" i="16"/>
  <c r="H281" i="16"/>
  <c r="J281" i="16" s="1"/>
  <c r="I281" i="16"/>
  <c r="E282" i="16"/>
  <c r="L282" i="16" s="1"/>
  <c r="F282" i="16"/>
  <c r="G282" i="16"/>
  <c r="H282" i="16"/>
  <c r="J282" i="16" s="1"/>
  <c r="I282" i="16"/>
  <c r="E283" i="16"/>
  <c r="L283" i="16" s="1"/>
  <c r="F283" i="16"/>
  <c r="G283" i="16"/>
  <c r="H283" i="16"/>
  <c r="J283" i="16"/>
  <c r="I283" i="16"/>
  <c r="E284" i="16"/>
  <c r="L284" i="16" s="1"/>
  <c r="F284" i="16"/>
  <c r="G284" i="16"/>
  <c r="H284" i="16"/>
  <c r="J284" i="16" s="1"/>
  <c r="I284" i="16"/>
  <c r="E285" i="16"/>
  <c r="L285" i="16" s="1"/>
  <c r="F285" i="16"/>
  <c r="G285" i="16"/>
  <c r="H285" i="16"/>
  <c r="J285" i="16"/>
  <c r="I285" i="16"/>
  <c r="E286" i="16"/>
  <c r="L286" i="16" s="1"/>
  <c r="F286" i="16"/>
  <c r="G286" i="16"/>
  <c r="H286" i="16"/>
  <c r="J286" i="16" s="1"/>
  <c r="I286" i="16"/>
  <c r="E287" i="16"/>
  <c r="L287" i="16" s="1"/>
  <c r="F287" i="16"/>
  <c r="G287" i="16"/>
  <c r="H287" i="16"/>
  <c r="J287" i="16" s="1"/>
  <c r="I287" i="16"/>
  <c r="E288" i="16"/>
  <c r="L288" i="16" s="1"/>
  <c r="F288" i="16"/>
  <c r="G288" i="16"/>
  <c r="H288" i="16"/>
  <c r="J288" i="16" s="1"/>
  <c r="I288" i="16"/>
  <c r="E289" i="16"/>
  <c r="L289" i="16" s="1"/>
  <c r="F289" i="16"/>
  <c r="G289" i="16"/>
  <c r="H289" i="16"/>
  <c r="J289" i="16"/>
  <c r="I289" i="16"/>
  <c r="E290" i="16"/>
  <c r="L290" i="16" s="1"/>
  <c r="F290" i="16"/>
  <c r="G290" i="16"/>
  <c r="H290" i="16"/>
  <c r="J290" i="16" s="1"/>
  <c r="I290" i="16"/>
  <c r="E291" i="16"/>
  <c r="L291" i="16" s="1"/>
  <c r="F291" i="16"/>
  <c r="G291" i="16"/>
  <c r="H291" i="16"/>
  <c r="J291" i="16"/>
  <c r="I291" i="16"/>
  <c r="E292" i="16"/>
  <c r="L292" i="16" s="1"/>
  <c r="F292" i="16"/>
  <c r="G292" i="16"/>
  <c r="H292" i="16"/>
  <c r="J292" i="16" s="1"/>
  <c r="I292" i="16"/>
  <c r="E293" i="16"/>
  <c r="L293" i="16" s="1"/>
  <c r="F293" i="16"/>
  <c r="G293" i="16"/>
  <c r="H293" i="16"/>
  <c r="J293" i="16" s="1"/>
  <c r="I293" i="16"/>
  <c r="E294" i="16"/>
  <c r="L294" i="16" s="1"/>
  <c r="F294" i="16"/>
  <c r="G294" i="16"/>
  <c r="H294" i="16"/>
  <c r="J294" i="16" s="1"/>
  <c r="I294" i="16"/>
  <c r="E295" i="16"/>
  <c r="L295" i="16" s="1"/>
  <c r="F295" i="16"/>
  <c r="G295" i="16"/>
  <c r="H295" i="16"/>
  <c r="J295" i="16"/>
  <c r="I295" i="16"/>
  <c r="E296" i="16"/>
  <c r="L296" i="16" s="1"/>
  <c r="F296" i="16"/>
  <c r="G296" i="16"/>
  <c r="H296" i="16"/>
  <c r="J296" i="16" s="1"/>
  <c r="I296" i="16"/>
  <c r="E297" i="16"/>
  <c r="L297" i="16" s="1"/>
  <c r="F297" i="16"/>
  <c r="G297" i="16"/>
  <c r="H297" i="16"/>
  <c r="J297" i="16" s="1"/>
  <c r="I297" i="16"/>
  <c r="E298" i="16"/>
  <c r="L298" i="16" s="1"/>
  <c r="F298" i="16"/>
  <c r="G298" i="16"/>
  <c r="H298" i="16"/>
  <c r="J298" i="16" s="1"/>
  <c r="I298" i="16"/>
  <c r="E299" i="16"/>
  <c r="L299" i="16" s="1"/>
  <c r="F299" i="16"/>
  <c r="G299" i="16"/>
  <c r="H299" i="16"/>
  <c r="J299" i="16"/>
  <c r="I299" i="16"/>
  <c r="E300" i="16"/>
  <c r="L300" i="16" s="1"/>
  <c r="F300" i="16"/>
  <c r="G300" i="16"/>
  <c r="H300" i="16"/>
  <c r="J300" i="16" s="1"/>
  <c r="I300" i="16"/>
  <c r="E301" i="16"/>
  <c r="L301" i="16" s="1"/>
  <c r="F301" i="16"/>
  <c r="G301" i="16"/>
  <c r="H301" i="16"/>
  <c r="J301" i="16" s="1"/>
  <c r="I301" i="16"/>
  <c r="E302" i="16"/>
  <c r="L302" i="16" s="1"/>
  <c r="F302" i="16"/>
  <c r="G302" i="16"/>
  <c r="H302" i="16"/>
  <c r="J302" i="16" s="1"/>
  <c r="I302" i="16"/>
  <c r="E303" i="16"/>
  <c r="L303" i="16" s="1"/>
  <c r="F303" i="16"/>
  <c r="G303" i="16"/>
  <c r="H303" i="16"/>
  <c r="J303" i="16" s="1"/>
  <c r="I303" i="16"/>
  <c r="E304" i="16"/>
  <c r="L304" i="16" s="1"/>
  <c r="F304" i="16"/>
  <c r="G304" i="16"/>
  <c r="H304" i="16"/>
  <c r="J304" i="16" s="1"/>
  <c r="I304" i="16"/>
  <c r="E305" i="16"/>
  <c r="L305" i="16" s="1"/>
  <c r="F305" i="16"/>
  <c r="G305" i="16"/>
  <c r="H305" i="16"/>
  <c r="J305" i="16" s="1"/>
  <c r="I305" i="16"/>
  <c r="E306" i="16"/>
  <c r="L306" i="16" s="1"/>
  <c r="F306" i="16"/>
  <c r="G306" i="16"/>
  <c r="H306" i="16"/>
  <c r="J306" i="16" s="1"/>
  <c r="I306" i="16"/>
  <c r="E307" i="16"/>
  <c r="L307" i="16" s="1"/>
  <c r="F307" i="16"/>
  <c r="G307" i="16"/>
  <c r="H307" i="16"/>
  <c r="J307" i="16"/>
  <c r="I307" i="16"/>
  <c r="E308" i="16"/>
  <c r="L308" i="16" s="1"/>
  <c r="F308" i="16"/>
  <c r="G308" i="16"/>
  <c r="H308" i="16"/>
  <c r="J308" i="16" s="1"/>
  <c r="I308" i="16"/>
  <c r="E309" i="16"/>
  <c r="L309" i="16" s="1"/>
  <c r="F309" i="16"/>
  <c r="G309" i="16"/>
  <c r="H309" i="16"/>
  <c r="J309" i="16"/>
  <c r="I309" i="16"/>
  <c r="E310" i="16"/>
  <c r="L310" i="16" s="1"/>
  <c r="F310" i="16"/>
  <c r="G310" i="16"/>
  <c r="H310" i="16"/>
  <c r="J310" i="16" s="1"/>
  <c r="I310" i="16"/>
  <c r="E311" i="16"/>
  <c r="L311" i="16" s="1"/>
  <c r="F311" i="16"/>
  <c r="G311" i="16"/>
  <c r="H311" i="16"/>
  <c r="J311" i="16" s="1"/>
  <c r="I311" i="16"/>
  <c r="E312" i="16"/>
  <c r="L312" i="16" s="1"/>
  <c r="F312" i="16"/>
  <c r="G312" i="16"/>
  <c r="H312" i="16"/>
  <c r="J312" i="16" s="1"/>
  <c r="I312" i="16"/>
  <c r="E313" i="16"/>
  <c r="L313" i="16" s="1"/>
  <c r="F313" i="16"/>
  <c r="G313" i="16"/>
  <c r="H313" i="16"/>
  <c r="J313" i="16"/>
  <c r="I313" i="16"/>
  <c r="E314" i="16"/>
  <c r="L314" i="16" s="1"/>
  <c r="F314" i="16"/>
  <c r="G314" i="16"/>
  <c r="H314" i="16"/>
  <c r="J314" i="16" s="1"/>
  <c r="I314" i="16"/>
  <c r="E315" i="16"/>
  <c r="L315" i="16" s="1"/>
  <c r="F315" i="16"/>
  <c r="G315" i="16"/>
  <c r="H315" i="16"/>
  <c r="J315" i="16"/>
  <c r="I315" i="16"/>
  <c r="E316" i="16"/>
  <c r="L316" i="16" s="1"/>
  <c r="F316" i="16"/>
  <c r="G316" i="16"/>
  <c r="H316" i="16"/>
  <c r="J316" i="16" s="1"/>
  <c r="I316" i="16"/>
  <c r="E317" i="16"/>
  <c r="L317" i="16" s="1"/>
  <c r="F317" i="16"/>
  <c r="G317" i="16"/>
  <c r="H317" i="16"/>
  <c r="J317" i="16" s="1"/>
  <c r="I317" i="16"/>
  <c r="E318" i="16"/>
  <c r="L318" i="16" s="1"/>
  <c r="F318" i="16"/>
  <c r="G318" i="16"/>
  <c r="H318" i="16"/>
  <c r="J318" i="16" s="1"/>
  <c r="I318" i="16"/>
  <c r="E319" i="16"/>
  <c r="L319" i="16" s="1"/>
  <c r="F319" i="16"/>
  <c r="G319" i="16"/>
  <c r="H319" i="16"/>
  <c r="J319" i="16"/>
  <c r="I319" i="16"/>
  <c r="E320" i="16"/>
  <c r="L320" i="16" s="1"/>
  <c r="F320" i="16"/>
  <c r="G320" i="16"/>
  <c r="H320" i="16"/>
  <c r="J320" i="16" s="1"/>
  <c r="I320" i="16"/>
  <c r="E321" i="16"/>
  <c r="L321" i="16" s="1"/>
  <c r="F321" i="16"/>
  <c r="G321" i="16"/>
  <c r="H321" i="16"/>
  <c r="J321" i="16" s="1"/>
  <c r="I321" i="16"/>
  <c r="E322" i="16"/>
  <c r="L322" i="16" s="1"/>
  <c r="F322" i="16"/>
  <c r="G322" i="16"/>
  <c r="H322" i="16"/>
  <c r="J322" i="16" s="1"/>
  <c r="I322" i="16"/>
  <c r="E323" i="16"/>
  <c r="L323" i="16" s="1"/>
  <c r="F323" i="16"/>
  <c r="G323" i="16"/>
  <c r="H323" i="16"/>
  <c r="J323" i="16"/>
  <c r="I323" i="16"/>
  <c r="E324" i="16"/>
  <c r="L324" i="16" s="1"/>
  <c r="F324" i="16"/>
  <c r="G324" i="16"/>
  <c r="H324" i="16"/>
  <c r="J324" i="16" s="1"/>
  <c r="I324" i="16"/>
  <c r="E325" i="16"/>
  <c r="L325" i="16" s="1"/>
  <c r="F325" i="16"/>
  <c r="G325" i="16"/>
  <c r="H325" i="16"/>
  <c r="J325" i="16" s="1"/>
  <c r="I325" i="16"/>
  <c r="E326" i="16"/>
  <c r="L326" i="16" s="1"/>
  <c r="F326" i="16"/>
  <c r="G326" i="16"/>
  <c r="H326" i="16"/>
  <c r="J326" i="16" s="1"/>
  <c r="I326" i="16"/>
  <c r="E327" i="16"/>
  <c r="L327" i="16" s="1"/>
  <c r="F327" i="16"/>
  <c r="G327" i="16"/>
  <c r="H327" i="16"/>
  <c r="J327" i="16" s="1"/>
  <c r="I327" i="16"/>
  <c r="E328" i="16"/>
  <c r="L328" i="16" s="1"/>
  <c r="F328" i="16"/>
  <c r="G328" i="16"/>
  <c r="H328" i="16"/>
  <c r="J328" i="16" s="1"/>
  <c r="I328" i="16"/>
  <c r="E329" i="16"/>
  <c r="L329" i="16" s="1"/>
  <c r="F329" i="16"/>
  <c r="G329" i="16"/>
  <c r="H329" i="16"/>
  <c r="J329" i="16" s="1"/>
  <c r="I329" i="16"/>
  <c r="E330" i="16"/>
  <c r="L330" i="16" s="1"/>
  <c r="F330" i="16"/>
  <c r="G330" i="16"/>
  <c r="H330" i="16"/>
  <c r="J330" i="16" s="1"/>
  <c r="I330" i="16"/>
  <c r="E331" i="16"/>
  <c r="L331" i="16" s="1"/>
  <c r="F331" i="16"/>
  <c r="G331" i="16"/>
  <c r="H331" i="16"/>
  <c r="J331" i="16"/>
  <c r="I331" i="16"/>
  <c r="E332" i="16"/>
  <c r="L332" i="16" s="1"/>
  <c r="F332" i="16"/>
  <c r="G332" i="16"/>
  <c r="H332" i="16"/>
  <c r="J332" i="16" s="1"/>
  <c r="I332" i="16"/>
  <c r="E333" i="16"/>
  <c r="L333" i="16" s="1"/>
  <c r="F333" i="16"/>
  <c r="G333" i="16"/>
  <c r="H333" i="16"/>
  <c r="J333" i="16"/>
  <c r="I333" i="16"/>
  <c r="E334" i="16"/>
  <c r="L334" i="16" s="1"/>
  <c r="F334" i="16"/>
  <c r="G334" i="16"/>
  <c r="H334" i="16"/>
  <c r="J334" i="16" s="1"/>
  <c r="I334" i="16"/>
  <c r="E335" i="16"/>
  <c r="L335" i="16" s="1"/>
  <c r="F335" i="16"/>
  <c r="G335" i="16"/>
  <c r="H335" i="16"/>
  <c r="J335" i="16" s="1"/>
  <c r="I335" i="16"/>
  <c r="E336" i="16"/>
  <c r="L336" i="16" s="1"/>
  <c r="F336" i="16"/>
  <c r="G336" i="16"/>
  <c r="H336" i="16"/>
  <c r="J336" i="16" s="1"/>
  <c r="I336" i="16"/>
  <c r="E337" i="16"/>
  <c r="L337" i="16" s="1"/>
  <c r="F337" i="16"/>
  <c r="G337" i="16"/>
  <c r="H337" i="16"/>
  <c r="J337" i="16"/>
  <c r="I337" i="16"/>
  <c r="E338" i="16"/>
  <c r="L338" i="16" s="1"/>
  <c r="F338" i="16"/>
  <c r="G338" i="16"/>
  <c r="H338" i="16"/>
  <c r="J338" i="16" s="1"/>
  <c r="I338" i="16"/>
  <c r="E339" i="16"/>
  <c r="L339" i="16" s="1"/>
  <c r="F339" i="16"/>
  <c r="G339" i="16"/>
  <c r="H339" i="16"/>
  <c r="J339" i="16"/>
  <c r="I339" i="16"/>
  <c r="E340" i="16"/>
  <c r="L340" i="16" s="1"/>
  <c r="F340" i="16"/>
  <c r="G340" i="16"/>
  <c r="H340" i="16"/>
  <c r="J340" i="16" s="1"/>
  <c r="I340" i="16"/>
  <c r="E341" i="16"/>
  <c r="L341" i="16" s="1"/>
  <c r="F341" i="16"/>
  <c r="G341" i="16"/>
  <c r="H341" i="16"/>
  <c r="J341" i="16" s="1"/>
  <c r="I341" i="16"/>
  <c r="E342" i="16"/>
  <c r="L342" i="16" s="1"/>
  <c r="F342" i="16"/>
  <c r="G342" i="16"/>
  <c r="H342" i="16"/>
  <c r="J342" i="16" s="1"/>
  <c r="I342" i="16"/>
  <c r="E343" i="16"/>
  <c r="L343" i="16" s="1"/>
  <c r="F343" i="16"/>
  <c r="G343" i="16"/>
  <c r="H343" i="16"/>
  <c r="J343" i="16"/>
  <c r="I343" i="16"/>
  <c r="E344" i="16"/>
  <c r="L344" i="16" s="1"/>
  <c r="F344" i="16"/>
  <c r="G344" i="16"/>
  <c r="H344" i="16"/>
  <c r="J344" i="16" s="1"/>
  <c r="I344" i="16"/>
  <c r="E345" i="16"/>
  <c r="L345" i="16" s="1"/>
  <c r="F345" i="16"/>
  <c r="G345" i="16"/>
  <c r="H345" i="16"/>
  <c r="J345" i="16" s="1"/>
  <c r="I345" i="16"/>
  <c r="E346" i="16"/>
  <c r="L346" i="16" s="1"/>
  <c r="F346" i="16"/>
  <c r="G346" i="16"/>
  <c r="H346" i="16"/>
  <c r="J346" i="16" s="1"/>
  <c r="I346" i="16"/>
  <c r="E181" i="16"/>
  <c r="L181" i="16" s="1"/>
  <c r="F181" i="16"/>
  <c r="G181" i="16"/>
  <c r="H181" i="16"/>
  <c r="J181" i="16"/>
  <c r="I181" i="16"/>
  <c r="E182" i="16"/>
  <c r="L182" i="16" s="1"/>
  <c r="F182" i="16"/>
  <c r="G182" i="16"/>
  <c r="H182" i="16"/>
  <c r="J182" i="16" s="1"/>
  <c r="I182" i="16"/>
  <c r="E183" i="16"/>
  <c r="L183" i="16" s="1"/>
  <c r="F183" i="16"/>
  <c r="G183" i="16"/>
  <c r="H183" i="16"/>
  <c r="J183" i="16"/>
  <c r="I183" i="16"/>
  <c r="E184" i="16"/>
  <c r="L184" i="16" s="1"/>
  <c r="F184" i="16"/>
  <c r="G184" i="16"/>
  <c r="H184" i="16"/>
  <c r="J184" i="16" s="1"/>
  <c r="I184" i="16"/>
  <c r="E185" i="16"/>
  <c r="L185" i="16" s="1"/>
  <c r="F185" i="16"/>
  <c r="G185" i="16"/>
  <c r="H185" i="16"/>
  <c r="J185" i="16"/>
  <c r="I185" i="16"/>
  <c r="E186" i="16"/>
  <c r="L186" i="16" s="1"/>
  <c r="F186" i="16"/>
  <c r="G186" i="16"/>
  <c r="H186" i="16"/>
  <c r="J186" i="16" s="1"/>
  <c r="I186" i="16"/>
  <c r="E187" i="16"/>
  <c r="L187" i="16" s="1"/>
  <c r="F187" i="16"/>
  <c r="G187" i="16"/>
  <c r="H187" i="16"/>
  <c r="J187" i="16"/>
  <c r="I187" i="16"/>
  <c r="E188" i="16"/>
  <c r="L188" i="16" s="1"/>
  <c r="F188" i="16"/>
  <c r="G188" i="16"/>
  <c r="H188" i="16"/>
  <c r="J188" i="16" s="1"/>
  <c r="I188" i="16"/>
  <c r="E189" i="16"/>
  <c r="L189" i="16" s="1"/>
  <c r="F189" i="16"/>
  <c r="G189" i="16"/>
  <c r="H189" i="16"/>
  <c r="J189" i="16"/>
  <c r="I189" i="16"/>
  <c r="E190" i="16"/>
  <c r="L190" i="16" s="1"/>
  <c r="F190" i="16"/>
  <c r="G190" i="16"/>
  <c r="H190" i="16"/>
  <c r="J190" i="16" s="1"/>
  <c r="I190" i="16"/>
  <c r="E191" i="16"/>
  <c r="L191" i="16" s="1"/>
  <c r="F191" i="16"/>
  <c r="G191" i="16"/>
  <c r="H191" i="16"/>
  <c r="J191" i="16"/>
  <c r="I191" i="16"/>
  <c r="E192" i="16"/>
  <c r="L192" i="16" s="1"/>
  <c r="F192" i="16"/>
  <c r="G192" i="16"/>
  <c r="H192" i="16"/>
  <c r="J192" i="16" s="1"/>
  <c r="I192" i="16"/>
  <c r="E193" i="16"/>
  <c r="L193" i="16" s="1"/>
  <c r="F193" i="16"/>
  <c r="G193" i="16"/>
  <c r="H193" i="16"/>
  <c r="J193" i="16"/>
  <c r="I193" i="16"/>
  <c r="E194" i="16"/>
  <c r="L194" i="16" s="1"/>
  <c r="F194" i="16"/>
  <c r="G194" i="16"/>
  <c r="H194" i="16"/>
  <c r="J194" i="16" s="1"/>
  <c r="I194" i="16"/>
  <c r="E195" i="16"/>
  <c r="L195" i="16" s="1"/>
  <c r="F195" i="16"/>
  <c r="G195" i="16"/>
  <c r="H195" i="16"/>
  <c r="J195" i="16"/>
  <c r="I195" i="16"/>
  <c r="E196" i="16"/>
  <c r="L196" i="16" s="1"/>
  <c r="F196" i="16"/>
  <c r="G196" i="16"/>
  <c r="H196" i="16"/>
  <c r="J196" i="16" s="1"/>
  <c r="I196" i="16"/>
  <c r="E197" i="16"/>
  <c r="L197" i="16" s="1"/>
  <c r="F197" i="16"/>
  <c r="G197" i="16"/>
  <c r="H197" i="16"/>
  <c r="J197" i="16"/>
  <c r="I197" i="16"/>
  <c r="E198" i="16"/>
  <c r="L198" i="16" s="1"/>
  <c r="F198" i="16"/>
  <c r="G198" i="16"/>
  <c r="H198" i="16"/>
  <c r="J198" i="16" s="1"/>
  <c r="I198" i="16"/>
  <c r="E199" i="16"/>
  <c r="L199" i="16" s="1"/>
  <c r="F199" i="16"/>
  <c r="G199" i="16"/>
  <c r="H199" i="16"/>
  <c r="J199" i="16"/>
  <c r="I199" i="16"/>
  <c r="E200" i="16"/>
  <c r="L200" i="16" s="1"/>
  <c r="F200" i="16"/>
  <c r="G200" i="16"/>
  <c r="H200" i="16"/>
  <c r="J200" i="16" s="1"/>
  <c r="I200" i="16"/>
  <c r="E201" i="16"/>
  <c r="L201" i="16" s="1"/>
  <c r="F201" i="16"/>
  <c r="G201" i="16"/>
  <c r="H201" i="16"/>
  <c r="J201" i="16"/>
  <c r="I201" i="16"/>
  <c r="E202" i="16"/>
  <c r="L202" i="16" s="1"/>
  <c r="F202" i="16"/>
  <c r="G202" i="16"/>
  <c r="H202" i="16"/>
  <c r="J202" i="16" s="1"/>
  <c r="I202" i="16"/>
  <c r="E203" i="16"/>
  <c r="L203" i="16" s="1"/>
  <c r="F203" i="16"/>
  <c r="G203" i="16"/>
  <c r="H203" i="16"/>
  <c r="J203" i="16"/>
  <c r="I203" i="16"/>
  <c r="E204" i="16"/>
  <c r="L204" i="16" s="1"/>
  <c r="F204" i="16"/>
  <c r="G204" i="16"/>
  <c r="H204" i="16"/>
  <c r="J204" i="16" s="1"/>
  <c r="I204" i="16"/>
  <c r="E205" i="16"/>
  <c r="L205" i="16" s="1"/>
  <c r="F205" i="16"/>
  <c r="G205" i="16"/>
  <c r="H205" i="16"/>
  <c r="J205" i="16"/>
  <c r="I205" i="16"/>
  <c r="E206" i="16"/>
  <c r="L206" i="16" s="1"/>
  <c r="F206" i="16"/>
  <c r="G206" i="16"/>
  <c r="H206" i="16"/>
  <c r="J206" i="16" s="1"/>
  <c r="I206" i="16"/>
  <c r="E207" i="16"/>
  <c r="L207" i="16" s="1"/>
  <c r="F207" i="16"/>
  <c r="G207" i="16"/>
  <c r="H207" i="16"/>
  <c r="J207" i="16"/>
  <c r="I207" i="16"/>
  <c r="E208" i="16"/>
  <c r="L208" i="16" s="1"/>
  <c r="F208" i="16"/>
  <c r="G208" i="16"/>
  <c r="H208" i="16"/>
  <c r="J208" i="16" s="1"/>
  <c r="I208" i="16"/>
  <c r="E209" i="16"/>
  <c r="L209" i="16" s="1"/>
  <c r="F209" i="16"/>
  <c r="G209" i="16"/>
  <c r="H209" i="16"/>
  <c r="J209" i="16"/>
  <c r="I209" i="16"/>
  <c r="E210" i="16"/>
  <c r="L210" i="16" s="1"/>
  <c r="F210" i="16"/>
  <c r="G210" i="16"/>
  <c r="H210" i="16"/>
  <c r="J210" i="16" s="1"/>
  <c r="I210" i="16"/>
  <c r="E211" i="16"/>
  <c r="L211" i="16" s="1"/>
  <c r="F211" i="16"/>
  <c r="G211" i="16"/>
  <c r="H211" i="16"/>
  <c r="J211" i="16"/>
  <c r="I211" i="16"/>
  <c r="E212" i="16"/>
  <c r="L212" i="16" s="1"/>
  <c r="F212" i="16"/>
  <c r="G212" i="16"/>
  <c r="H212" i="16"/>
  <c r="J212" i="16" s="1"/>
  <c r="I212" i="16"/>
  <c r="E213" i="16"/>
  <c r="L213" i="16" s="1"/>
  <c r="F213" i="16"/>
  <c r="G213" i="16"/>
  <c r="H213" i="16"/>
  <c r="J213" i="16"/>
  <c r="I213" i="16"/>
  <c r="E214" i="16"/>
  <c r="L214" i="16" s="1"/>
  <c r="F214" i="16"/>
  <c r="G214" i="16"/>
  <c r="H214" i="16"/>
  <c r="J214" i="16" s="1"/>
  <c r="I214" i="16"/>
  <c r="E215" i="16"/>
  <c r="L215" i="16" s="1"/>
  <c r="F215" i="16"/>
  <c r="G215" i="16"/>
  <c r="H215" i="16"/>
  <c r="J215" i="16"/>
  <c r="I215" i="16"/>
  <c r="E216" i="16"/>
  <c r="L216" i="16" s="1"/>
  <c r="F216" i="16"/>
  <c r="G216" i="16"/>
  <c r="H216" i="16"/>
  <c r="J216" i="16" s="1"/>
  <c r="I216" i="16"/>
  <c r="E217" i="16"/>
  <c r="L217" i="16" s="1"/>
  <c r="F217" i="16"/>
  <c r="G217" i="16"/>
  <c r="H217" i="16"/>
  <c r="J217" i="16"/>
  <c r="I217" i="16"/>
  <c r="E218" i="16"/>
  <c r="L218" i="16" s="1"/>
  <c r="F218" i="16"/>
  <c r="G218" i="16"/>
  <c r="H218" i="16"/>
  <c r="J218" i="16" s="1"/>
  <c r="I218" i="16"/>
  <c r="E219" i="16"/>
  <c r="L219" i="16" s="1"/>
  <c r="F219" i="16"/>
  <c r="G219" i="16"/>
  <c r="H219" i="16"/>
  <c r="J219" i="16"/>
  <c r="I219" i="16"/>
  <c r="E220" i="16"/>
  <c r="L220" i="16" s="1"/>
  <c r="F220" i="16"/>
  <c r="G220" i="16"/>
  <c r="H220" i="16"/>
  <c r="J220" i="16" s="1"/>
  <c r="I220" i="16"/>
  <c r="E221" i="16"/>
  <c r="L221" i="16" s="1"/>
  <c r="F221" i="16"/>
  <c r="G221" i="16"/>
  <c r="H221" i="16"/>
  <c r="J221" i="16"/>
  <c r="I221" i="16"/>
  <c r="E222" i="16"/>
  <c r="L222" i="16" s="1"/>
  <c r="F222" i="16"/>
  <c r="G222" i="16"/>
  <c r="H222" i="16"/>
  <c r="J222" i="16" s="1"/>
  <c r="I222" i="16"/>
  <c r="E223" i="16"/>
  <c r="L223" i="16" s="1"/>
  <c r="F223" i="16"/>
  <c r="G223" i="16"/>
  <c r="H223" i="16"/>
  <c r="J223" i="16"/>
  <c r="I223" i="16"/>
  <c r="E224" i="16"/>
  <c r="L224" i="16" s="1"/>
  <c r="F224" i="16"/>
  <c r="G224" i="16"/>
  <c r="H224" i="16"/>
  <c r="J224" i="16" s="1"/>
  <c r="I224" i="16"/>
  <c r="E225" i="16"/>
  <c r="L225" i="16" s="1"/>
  <c r="F225" i="16"/>
  <c r="G225" i="16"/>
  <c r="H225" i="16"/>
  <c r="J225" i="16"/>
  <c r="I225" i="16"/>
  <c r="E226" i="16"/>
  <c r="L226" i="16" s="1"/>
  <c r="F226" i="16"/>
  <c r="G226" i="16"/>
  <c r="H226" i="16"/>
  <c r="J226" i="16" s="1"/>
  <c r="I226" i="16"/>
  <c r="E227" i="16"/>
  <c r="L227" i="16" s="1"/>
  <c r="F227" i="16"/>
  <c r="G227" i="16"/>
  <c r="H227" i="16"/>
  <c r="J227" i="16"/>
  <c r="I227" i="16"/>
  <c r="E228" i="16"/>
  <c r="L228" i="16" s="1"/>
  <c r="F228" i="16"/>
  <c r="G228" i="16"/>
  <c r="H228" i="16"/>
  <c r="J228" i="16" s="1"/>
  <c r="I228" i="16"/>
  <c r="E229" i="16"/>
  <c r="L229" i="16" s="1"/>
  <c r="F229" i="16"/>
  <c r="G229" i="16"/>
  <c r="H229" i="16"/>
  <c r="J229" i="16"/>
  <c r="I229" i="16"/>
  <c r="E230" i="16"/>
  <c r="L230" i="16" s="1"/>
  <c r="F230" i="16"/>
  <c r="G230" i="16"/>
  <c r="H230" i="16"/>
  <c r="J230" i="16" s="1"/>
  <c r="I230" i="16"/>
  <c r="E231" i="16"/>
  <c r="L231" i="16" s="1"/>
  <c r="F231" i="16"/>
  <c r="G231" i="16"/>
  <c r="H231" i="16"/>
  <c r="J231" i="16"/>
  <c r="I231" i="16"/>
  <c r="E232" i="16"/>
  <c r="L232" i="16" s="1"/>
  <c r="F232" i="16"/>
  <c r="G232" i="16"/>
  <c r="H232" i="16"/>
  <c r="J232" i="16" s="1"/>
  <c r="I232" i="16"/>
  <c r="E233" i="16"/>
  <c r="L233" i="16" s="1"/>
  <c r="F233" i="16"/>
  <c r="G233" i="16"/>
  <c r="H233" i="16"/>
  <c r="J233" i="16"/>
  <c r="I233" i="16"/>
  <c r="E234" i="16"/>
  <c r="L234" i="16" s="1"/>
  <c r="F234" i="16"/>
  <c r="G234" i="16"/>
  <c r="H234" i="16"/>
  <c r="J234" i="16" s="1"/>
  <c r="I234" i="16"/>
  <c r="E235" i="16"/>
  <c r="L235" i="16" s="1"/>
  <c r="F235" i="16"/>
  <c r="G235" i="16"/>
  <c r="H235" i="16"/>
  <c r="J235" i="16"/>
  <c r="I235" i="16"/>
  <c r="E236" i="16"/>
  <c r="L236" i="16" s="1"/>
  <c r="F236" i="16"/>
  <c r="G236" i="16"/>
  <c r="H236" i="16"/>
  <c r="J236" i="16" s="1"/>
  <c r="I236" i="16"/>
  <c r="E237" i="16"/>
  <c r="L237" i="16" s="1"/>
  <c r="F237" i="16"/>
  <c r="G237" i="16"/>
  <c r="H237" i="16"/>
  <c r="J237" i="16"/>
  <c r="I237" i="16"/>
  <c r="E238" i="16"/>
  <c r="L238" i="16" s="1"/>
  <c r="F238" i="16"/>
  <c r="G238" i="16"/>
  <c r="H238" i="16"/>
  <c r="J238" i="16" s="1"/>
  <c r="I238" i="16"/>
  <c r="E239" i="16"/>
  <c r="L239" i="16" s="1"/>
  <c r="F239" i="16"/>
  <c r="G239" i="16"/>
  <c r="H239" i="16"/>
  <c r="J239" i="16"/>
  <c r="I239" i="16"/>
  <c r="E240" i="16"/>
  <c r="L240" i="16" s="1"/>
  <c r="F240" i="16"/>
  <c r="G240" i="16"/>
  <c r="H240" i="16"/>
  <c r="J240" i="16" s="1"/>
  <c r="I240" i="16"/>
  <c r="E241" i="16"/>
  <c r="L241" i="16" s="1"/>
  <c r="F241" i="16"/>
  <c r="G241" i="16"/>
  <c r="H241" i="16"/>
  <c r="J241" i="16"/>
  <c r="I241" i="16"/>
  <c r="E242" i="16"/>
  <c r="L242" i="16" s="1"/>
  <c r="F242" i="16"/>
  <c r="G242" i="16"/>
  <c r="H242" i="16"/>
  <c r="J242" i="16" s="1"/>
  <c r="I242" i="16"/>
  <c r="E243" i="16"/>
  <c r="L243" i="16" s="1"/>
  <c r="F243" i="16"/>
  <c r="G243" i="16"/>
  <c r="H243" i="16"/>
  <c r="J243" i="16"/>
  <c r="I243" i="16"/>
  <c r="E244" i="16"/>
  <c r="L244" i="16" s="1"/>
  <c r="F244" i="16"/>
  <c r="G244" i="16"/>
  <c r="H244" i="16"/>
  <c r="J244" i="16" s="1"/>
  <c r="I244" i="16"/>
  <c r="E245" i="16"/>
  <c r="L245" i="16" s="1"/>
  <c r="F245" i="16"/>
  <c r="G245" i="16"/>
  <c r="H245" i="16"/>
  <c r="J245" i="16"/>
  <c r="I245" i="16"/>
  <c r="E246" i="16"/>
  <c r="L246" i="16" s="1"/>
  <c r="F246" i="16"/>
  <c r="G246" i="16"/>
  <c r="H246" i="16"/>
  <c r="J246" i="16" s="1"/>
  <c r="I246" i="16"/>
  <c r="E247" i="16"/>
  <c r="L247" i="16" s="1"/>
  <c r="F247" i="16"/>
  <c r="G247" i="16"/>
  <c r="H247" i="16"/>
  <c r="J247" i="16"/>
  <c r="I247" i="16"/>
  <c r="E248" i="16"/>
  <c r="L248" i="16" s="1"/>
  <c r="F248" i="16"/>
  <c r="G248" i="16"/>
  <c r="H248" i="16"/>
  <c r="J248" i="16" s="1"/>
  <c r="I248" i="16"/>
  <c r="E249" i="16"/>
  <c r="L249" i="16" s="1"/>
  <c r="F249" i="16"/>
  <c r="G249" i="16"/>
  <c r="H249" i="16"/>
  <c r="J249" i="16"/>
  <c r="I249" i="16"/>
  <c r="E250" i="16"/>
  <c r="L250" i="16" s="1"/>
  <c r="F250" i="16"/>
  <c r="G250" i="16"/>
  <c r="H250" i="16"/>
  <c r="J250" i="16" s="1"/>
  <c r="I250" i="16"/>
  <c r="E251" i="16"/>
  <c r="L251" i="16" s="1"/>
  <c r="F251" i="16"/>
  <c r="G251" i="16"/>
  <c r="H251" i="16"/>
  <c r="J251" i="16"/>
  <c r="I251" i="16"/>
  <c r="E252" i="16"/>
  <c r="L252" i="16" s="1"/>
  <c r="F252" i="16"/>
  <c r="G252" i="16"/>
  <c r="H252" i="16"/>
  <c r="J252" i="16" s="1"/>
  <c r="I252" i="16"/>
  <c r="E253" i="16"/>
  <c r="L253" i="16" s="1"/>
  <c r="F253" i="16"/>
  <c r="G253" i="16"/>
  <c r="H253" i="16"/>
  <c r="J253" i="16"/>
  <c r="I253" i="16"/>
  <c r="E254" i="16"/>
  <c r="L254" i="16" s="1"/>
  <c r="F254" i="16"/>
  <c r="G254" i="16"/>
  <c r="H254" i="16"/>
  <c r="J254" i="16" s="1"/>
  <c r="I254" i="16"/>
  <c r="E255" i="16"/>
  <c r="L255" i="16" s="1"/>
  <c r="F255" i="16"/>
  <c r="G255" i="16"/>
  <c r="H255" i="16"/>
  <c r="J255" i="16"/>
  <c r="I255" i="16"/>
  <c r="E256" i="16"/>
  <c r="L256" i="16" s="1"/>
  <c r="F256" i="16"/>
  <c r="G256" i="16"/>
  <c r="H256" i="16"/>
  <c r="J256" i="16" s="1"/>
  <c r="I256" i="16"/>
  <c r="E257" i="16"/>
  <c r="L257" i="16" s="1"/>
  <c r="F257" i="16"/>
  <c r="G257" i="16"/>
  <c r="H257" i="16"/>
  <c r="J257" i="16"/>
  <c r="I257" i="16"/>
  <c r="E258" i="16"/>
  <c r="L258" i="16" s="1"/>
  <c r="F258" i="16"/>
  <c r="G258" i="16"/>
  <c r="H258" i="16"/>
  <c r="J258" i="16" s="1"/>
  <c r="I258" i="16"/>
  <c r="E259" i="16"/>
  <c r="L259" i="16" s="1"/>
  <c r="F259" i="16"/>
  <c r="G259" i="16"/>
  <c r="H259" i="16"/>
  <c r="J259" i="16"/>
  <c r="I259" i="16"/>
  <c r="E260" i="16"/>
  <c r="L260" i="16" s="1"/>
  <c r="F260" i="16"/>
  <c r="G260" i="16"/>
  <c r="H260" i="16"/>
  <c r="J260" i="16" s="1"/>
  <c r="I260" i="16"/>
  <c r="E95" i="16"/>
  <c r="L95" i="16" s="1"/>
  <c r="F95" i="16"/>
  <c r="G95" i="16"/>
  <c r="H95" i="16"/>
  <c r="J95" i="16"/>
  <c r="I95" i="16"/>
  <c r="E96" i="16"/>
  <c r="L96" i="16" s="1"/>
  <c r="F96" i="16"/>
  <c r="G96" i="16"/>
  <c r="H96" i="16"/>
  <c r="J96" i="16" s="1"/>
  <c r="I96" i="16"/>
  <c r="E97" i="16"/>
  <c r="L97" i="16" s="1"/>
  <c r="F97" i="16"/>
  <c r="G97" i="16"/>
  <c r="H97" i="16"/>
  <c r="J97" i="16" s="1"/>
  <c r="I97" i="16"/>
  <c r="E98" i="16"/>
  <c r="L98" i="16" s="1"/>
  <c r="F98" i="16"/>
  <c r="G98" i="16"/>
  <c r="H98" i="16"/>
  <c r="J98" i="16" s="1"/>
  <c r="I98" i="16"/>
  <c r="E99" i="16"/>
  <c r="L99" i="16" s="1"/>
  <c r="F99" i="16"/>
  <c r="G99" i="16"/>
  <c r="H99" i="16"/>
  <c r="J99" i="16" s="1"/>
  <c r="I99" i="16"/>
  <c r="E100" i="16"/>
  <c r="L100" i="16" s="1"/>
  <c r="F100" i="16"/>
  <c r="G100" i="16"/>
  <c r="H100" i="16"/>
  <c r="J100" i="16" s="1"/>
  <c r="I100" i="16"/>
  <c r="E101" i="16"/>
  <c r="L101" i="16" s="1"/>
  <c r="F101" i="16"/>
  <c r="G101" i="16"/>
  <c r="H101" i="16"/>
  <c r="J101" i="16" s="1"/>
  <c r="I101" i="16"/>
  <c r="E102" i="16"/>
  <c r="L102" i="16" s="1"/>
  <c r="F102" i="16"/>
  <c r="G102" i="16"/>
  <c r="H102" i="16"/>
  <c r="J102" i="16" s="1"/>
  <c r="I102" i="16"/>
  <c r="E103" i="16"/>
  <c r="L103" i="16" s="1"/>
  <c r="F103" i="16"/>
  <c r="G103" i="16"/>
  <c r="H103" i="16"/>
  <c r="J103" i="16" s="1"/>
  <c r="I103" i="16"/>
  <c r="E104" i="16"/>
  <c r="L104" i="16" s="1"/>
  <c r="F104" i="16"/>
  <c r="G104" i="16"/>
  <c r="H104" i="16"/>
  <c r="J104" i="16" s="1"/>
  <c r="I104" i="16"/>
  <c r="E105" i="16"/>
  <c r="L105" i="16" s="1"/>
  <c r="F105" i="16"/>
  <c r="G105" i="16"/>
  <c r="H105" i="16"/>
  <c r="J105" i="16" s="1"/>
  <c r="I105" i="16"/>
  <c r="E106" i="16"/>
  <c r="L106" i="16" s="1"/>
  <c r="F106" i="16"/>
  <c r="G106" i="16"/>
  <c r="H106" i="16"/>
  <c r="J106" i="16" s="1"/>
  <c r="I106" i="16"/>
  <c r="E107" i="16"/>
  <c r="L107" i="16" s="1"/>
  <c r="F107" i="16"/>
  <c r="G107" i="16"/>
  <c r="H107" i="16"/>
  <c r="J107" i="16" s="1"/>
  <c r="I107" i="16"/>
  <c r="E108" i="16"/>
  <c r="L108" i="16" s="1"/>
  <c r="F108" i="16"/>
  <c r="G108" i="16"/>
  <c r="H108" i="16"/>
  <c r="J108" i="16" s="1"/>
  <c r="I108" i="16"/>
  <c r="E109" i="16"/>
  <c r="L109" i="16" s="1"/>
  <c r="F109" i="16"/>
  <c r="G109" i="16"/>
  <c r="H109" i="16"/>
  <c r="J109" i="16" s="1"/>
  <c r="I109" i="16"/>
  <c r="E110" i="16"/>
  <c r="L110" i="16" s="1"/>
  <c r="F110" i="16"/>
  <c r="G110" i="16"/>
  <c r="H110" i="16"/>
  <c r="J110" i="16" s="1"/>
  <c r="I110" i="16"/>
  <c r="E111" i="16"/>
  <c r="L111" i="16" s="1"/>
  <c r="F111" i="16"/>
  <c r="G111" i="16"/>
  <c r="H111" i="16"/>
  <c r="J111" i="16" s="1"/>
  <c r="I111" i="16"/>
  <c r="E112" i="16"/>
  <c r="L112" i="16" s="1"/>
  <c r="F112" i="16"/>
  <c r="G112" i="16"/>
  <c r="H112" i="16"/>
  <c r="J112" i="16" s="1"/>
  <c r="I112" i="16"/>
  <c r="E113" i="16"/>
  <c r="L113" i="16" s="1"/>
  <c r="F113" i="16"/>
  <c r="G113" i="16"/>
  <c r="H113" i="16"/>
  <c r="J113" i="16" s="1"/>
  <c r="I113" i="16"/>
  <c r="E114" i="16"/>
  <c r="L114" i="16" s="1"/>
  <c r="F114" i="16"/>
  <c r="G114" i="16"/>
  <c r="H114" i="16"/>
  <c r="J114" i="16" s="1"/>
  <c r="I114" i="16"/>
  <c r="E115" i="16"/>
  <c r="L115" i="16" s="1"/>
  <c r="F115" i="16"/>
  <c r="G115" i="16"/>
  <c r="H115" i="16"/>
  <c r="J115" i="16" s="1"/>
  <c r="I115" i="16"/>
  <c r="E116" i="16"/>
  <c r="L116" i="16" s="1"/>
  <c r="F116" i="16"/>
  <c r="G116" i="16"/>
  <c r="H116" i="16"/>
  <c r="J116" i="16" s="1"/>
  <c r="I116" i="16"/>
  <c r="E117" i="16"/>
  <c r="L117" i="16" s="1"/>
  <c r="F117" i="16"/>
  <c r="G117" i="16"/>
  <c r="H117" i="16"/>
  <c r="J117" i="16" s="1"/>
  <c r="I117" i="16"/>
  <c r="E118" i="16"/>
  <c r="L118" i="16" s="1"/>
  <c r="F118" i="16"/>
  <c r="G118" i="16"/>
  <c r="H118" i="16"/>
  <c r="J118" i="16" s="1"/>
  <c r="I118" i="16"/>
  <c r="E119" i="16"/>
  <c r="L119" i="16" s="1"/>
  <c r="F119" i="16"/>
  <c r="G119" i="16"/>
  <c r="H119" i="16"/>
  <c r="J119" i="16" s="1"/>
  <c r="I119" i="16"/>
  <c r="E120" i="16"/>
  <c r="L120" i="16" s="1"/>
  <c r="F120" i="16"/>
  <c r="G120" i="16"/>
  <c r="H120" i="16"/>
  <c r="J120" i="16" s="1"/>
  <c r="I120" i="16"/>
  <c r="E121" i="16"/>
  <c r="L121" i="16" s="1"/>
  <c r="F121" i="16"/>
  <c r="G121" i="16"/>
  <c r="H121" i="16"/>
  <c r="J121" i="16" s="1"/>
  <c r="I121" i="16"/>
  <c r="E122" i="16"/>
  <c r="L122" i="16" s="1"/>
  <c r="F122" i="16"/>
  <c r="G122" i="16"/>
  <c r="H122" i="16"/>
  <c r="J122" i="16" s="1"/>
  <c r="I122" i="16"/>
  <c r="E123" i="16"/>
  <c r="L123" i="16" s="1"/>
  <c r="F123" i="16"/>
  <c r="G123" i="16"/>
  <c r="H123" i="16"/>
  <c r="J123" i="16" s="1"/>
  <c r="I123" i="16"/>
  <c r="E124" i="16"/>
  <c r="L124" i="16" s="1"/>
  <c r="F124" i="16"/>
  <c r="G124" i="16"/>
  <c r="H124" i="16"/>
  <c r="J124" i="16" s="1"/>
  <c r="I124" i="16"/>
  <c r="E125" i="16"/>
  <c r="L125" i="16" s="1"/>
  <c r="F125" i="16"/>
  <c r="G125" i="16"/>
  <c r="H125" i="16"/>
  <c r="J125" i="16" s="1"/>
  <c r="I125" i="16"/>
  <c r="E126" i="16"/>
  <c r="L126" i="16" s="1"/>
  <c r="F126" i="16"/>
  <c r="G126" i="16"/>
  <c r="H126" i="16"/>
  <c r="J126" i="16" s="1"/>
  <c r="I126" i="16"/>
  <c r="E127" i="16"/>
  <c r="L127" i="16" s="1"/>
  <c r="F127" i="16"/>
  <c r="G127" i="16"/>
  <c r="H127" i="16"/>
  <c r="J127" i="16" s="1"/>
  <c r="I127" i="16"/>
  <c r="E128" i="16"/>
  <c r="L128" i="16" s="1"/>
  <c r="F128" i="16"/>
  <c r="G128" i="16"/>
  <c r="H128" i="16"/>
  <c r="J128" i="16" s="1"/>
  <c r="I128" i="16"/>
  <c r="E129" i="16"/>
  <c r="L129" i="16" s="1"/>
  <c r="F129" i="16"/>
  <c r="G129" i="16"/>
  <c r="H129" i="16"/>
  <c r="J129" i="16" s="1"/>
  <c r="I129" i="16"/>
  <c r="E130" i="16"/>
  <c r="L130" i="16" s="1"/>
  <c r="F130" i="16"/>
  <c r="G130" i="16"/>
  <c r="H130" i="16"/>
  <c r="J130" i="16" s="1"/>
  <c r="I130" i="16"/>
  <c r="E131" i="16"/>
  <c r="L131" i="16" s="1"/>
  <c r="F131" i="16"/>
  <c r="G131" i="16"/>
  <c r="H131" i="16"/>
  <c r="J131" i="16" s="1"/>
  <c r="I131" i="16"/>
  <c r="E132" i="16"/>
  <c r="L132" i="16" s="1"/>
  <c r="F132" i="16"/>
  <c r="G132" i="16"/>
  <c r="H132" i="16"/>
  <c r="J132" i="16" s="1"/>
  <c r="I132" i="16"/>
  <c r="E133" i="16"/>
  <c r="L133" i="16" s="1"/>
  <c r="F133" i="16"/>
  <c r="G133" i="16"/>
  <c r="H133" i="16"/>
  <c r="J133" i="16" s="1"/>
  <c r="I133" i="16"/>
  <c r="E134" i="16"/>
  <c r="L134" i="16" s="1"/>
  <c r="F134" i="16"/>
  <c r="G134" i="16"/>
  <c r="H134" i="16"/>
  <c r="J134" i="16" s="1"/>
  <c r="I134" i="16"/>
  <c r="E135" i="16"/>
  <c r="L135" i="16" s="1"/>
  <c r="F135" i="16"/>
  <c r="G135" i="16"/>
  <c r="H135" i="16"/>
  <c r="J135" i="16" s="1"/>
  <c r="I135" i="16"/>
  <c r="E136" i="16"/>
  <c r="L136" i="16" s="1"/>
  <c r="F136" i="16"/>
  <c r="G136" i="16"/>
  <c r="H136" i="16"/>
  <c r="J136" i="16" s="1"/>
  <c r="I136" i="16"/>
  <c r="E137" i="16"/>
  <c r="L137" i="16" s="1"/>
  <c r="F137" i="16"/>
  <c r="G137" i="16"/>
  <c r="H137" i="16"/>
  <c r="J137" i="16" s="1"/>
  <c r="I137" i="16"/>
  <c r="E138" i="16"/>
  <c r="L138" i="16" s="1"/>
  <c r="F138" i="16"/>
  <c r="G138" i="16"/>
  <c r="H138" i="16"/>
  <c r="J138" i="16" s="1"/>
  <c r="I138" i="16"/>
  <c r="E139" i="16"/>
  <c r="L139" i="16" s="1"/>
  <c r="F139" i="16"/>
  <c r="G139" i="16"/>
  <c r="H139" i="16"/>
  <c r="J139" i="16" s="1"/>
  <c r="I139" i="16"/>
  <c r="E140" i="16"/>
  <c r="L140" i="16" s="1"/>
  <c r="F140" i="16"/>
  <c r="G140" i="16"/>
  <c r="H140" i="16"/>
  <c r="J140" i="16" s="1"/>
  <c r="I140" i="16"/>
  <c r="E141" i="16"/>
  <c r="L141" i="16" s="1"/>
  <c r="F141" i="16"/>
  <c r="G141" i="16"/>
  <c r="H141" i="16"/>
  <c r="J141" i="16" s="1"/>
  <c r="I141" i="16"/>
  <c r="E142" i="16"/>
  <c r="L142" i="16" s="1"/>
  <c r="F142" i="16"/>
  <c r="G142" i="16"/>
  <c r="H142" i="16"/>
  <c r="J142" i="16" s="1"/>
  <c r="I142" i="16"/>
  <c r="E143" i="16"/>
  <c r="L143" i="16" s="1"/>
  <c r="F143" i="16"/>
  <c r="G143" i="16"/>
  <c r="H143" i="16"/>
  <c r="J143" i="16" s="1"/>
  <c r="I143" i="16"/>
  <c r="E144" i="16"/>
  <c r="L144" i="16" s="1"/>
  <c r="F144" i="16"/>
  <c r="G144" i="16"/>
  <c r="H144" i="16"/>
  <c r="J144" i="16" s="1"/>
  <c r="I144" i="16"/>
  <c r="E145" i="16"/>
  <c r="L145" i="16" s="1"/>
  <c r="F145" i="16"/>
  <c r="G145" i="16"/>
  <c r="H145" i="16"/>
  <c r="J145" i="16" s="1"/>
  <c r="I145" i="16"/>
  <c r="E146" i="16"/>
  <c r="L146" i="16" s="1"/>
  <c r="F146" i="16"/>
  <c r="G146" i="16"/>
  <c r="H146" i="16"/>
  <c r="J146" i="16" s="1"/>
  <c r="I146" i="16"/>
  <c r="E147" i="16"/>
  <c r="L147" i="16" s="1"/>
  <c r="F147" i="16"/>
  <c r="G147" i="16"/>
  <c r="H147" i="16"/>
  <c r="J147" i="16" s="1"/>
  <c r="I147" i="16"/>
  <c r="E148" i="16"/>
  <c r="L148" i="16" s="1"/>
  <c r="F148" i="16"/>
  <c r="G148" i="16"/>
  <c r="H148" i="16"/>
  <c r="J148" i="16" s="1"/>
  <c r="I148" i="16"/>
  <c r="E149" i="16"/>
  <c r="L149" i="16" s="1"/>
  <c r="F149" i="16"/>
  <c r="G149" i="16"/>
  <c r="H149" i="16"/>
  <c r="J149" i="16" s="1"/>
  <c r="I149" i="16"/>
  <c r="E150" i="16"/>
  <c r="L150" i="16" s="1"/>
  <c r="F150" i="16"/>
  <c r="G150" i="16"/>
  <c r="H150" i="16"/>
  <c r="J150" i="16" s="1"/>
  <c r="I150" i="16"/>
  <c r="E151" i="16"/>
  <c r="L151" i="16" s="1"/>
  <c r="F151" i="16"/>
  <c r="G151" i="16"/>
  <c r="H151" i="16"/>
  <c r="J151" i="16" s="1"/>
  <c r="I151" i="16"/>
  <c r="E152" i="16"/>
  <c r="L152" i="16" s="1"/>
  <c r="F152" i="16"/>
  <c r="G152" i="16"/>
  <c r="H152" i="16"/>
  <c r="J152" i="16" s="1"/>
  <c r="I152" i="16"/>
  <c r="E153" i="16"/>
  <c r="L153" i="16" s="1"/>
  <c r="F153" i="16"/>
  <c r="G153" i="16"/>
  <c r="H153" i="16"/>
  <c r="J153" i="16" s="1"/>
  <c r="I153" i="16"/>
  <c r="E154" i="16"/>
  <c r="L154" i="16" s="1"/>
  <c r="F154" i="16"/>
  <c r="G154" i="16"/>
  <c r="H154" i="16"/>
  <c r="J154" i="16" s="1"/>
  <c r="I154" i="16"/>
  <c r="E155" i="16"/>
  <c r="L155" i="16" s="1"/>
  <c r="F155" i="16"/>
  <c r="G155" i="16"/>
  <c r="H155" i="16"/>
  <c r="J155" i="16" s="1"/>
  <c r="I155" i="16"/>
  <c r="E156" i="16"/>
  <c r="L156" i="16" s="1"/>
  <c r="F156" i="16"/>
  <c r="G156" i="16"/>
  <c r="H156" i="16"/>
  <c r="J156" i="16" s="1"/>
  <c r="I156" i="16"/>
  <c r="E157" i="16"/>
  <c r="L157" i="16" s="1"/>
  <c r="F157" i="16"/>
  <c r="G157" i="16"/>
  <c r="H157" i="16"/>
  <c r="J157" i="16" s="1"/>
  <c r="I157" i="16"/>
  <c r="E158" i="16"/>
  <c r="L158" i="16" s="1"/>
  <c r="F158" i="16"/>
  <c r="G158" i="16"/>
  <c r="H158" i="16"/>
  <c r="J158" i="16" s="1"/>
  <c r="I158" i="16"/>
  <c r="E159" i="16"/>
  <c r="L159" i="16" s="1"/>
  <c r="F159" i="16"/>
  <c r="G159" i="16"/>
  <c r="H159" i="16"/>
  <c r="J159" i="16" s="1"/>
  <c r="I159" i="16"/>
  <c r="E160" i="16"/>
  <c r="L160" i="16" s="1"/>
  <c r="F160" i="16"/>
  <c r="G160" i="16"/>
  <c r="H160" i="16"/>
  <c r="J160" i="16" s="1"/>
  <c r="I160" i="16"/>
  <c r="E161" i="16"/>
  <c r="L161" i="16" s="1"/>
  <c r="F161" i="16"/>
  <c r="G161" i="16"/>
  <c r="H161" i="16"/>
  <c r="J161" i="16" s="1"/>
  <c r="I161" i="16"/>
  <c r="E162" i="16"/>
  <c r="L162" i="16" s="1"/>
  <c r="F162" i="16"/>
  <c r="G162" i="16"/>
  <c r="H162" i="16"/>
  <c r="J162" i="16" s="1"/>
  <c r="I162" i="16"/>
  <c r="E163" i="16"/>
  <c r="L163" i="16" s="1"/>
  <c r="F163" i="16"/>
  <c r="G163" i="16"/>
  <c r="H163" i="16"/>
  <c r="J163" i="16" s="1"/>
  <c r="I163" i="16"/>
  <c r="E164" i="16"/>
  <c r="L164" i="16" s="1"/>
  <c r="F164" i="16"/>
  <c r="G164" i="16"/>
  <c r="H164" i="16"/>
  <c r="J164" i="16" s="1"/>
  <c r="I164" i="16"/>
  <c r="E165" i="16"/>
  <c r="L165" i="16" s="1"/>
  <c r="F165" i="16"/>
  <c r="G165" i="16"/>
  <c r="H165" i="16"/>
  <c r="J165" i="16" s="1"/>
  <c r="I165" i="16"/>
  <c r="E166" i="16"/>
  <c r="L166" i="16" s="1"/>
  <c r="F166" i="16"/>
  <c r="G166" i="16"/>
  <c r="H166" i="16"/>
  <c r="J166" i="16" s="1"/>
  <c r="I166" i="16"/>
  <c r="E167" i="16"/>
  <c r="L167" i="16" s="1"/>
  <c r="F167" i="16"/>
  <c r="G167" i="16"/>
  <c r="H167" i="16"/>
  <c r="J167" i="16" s="1"/>
  <c r="I167" i="16"/>
  <c r="E168" i="16"/>
  <c r="L168" i="16" s="1"/>
  <c r="F168" i="16"/>
  <c r="G168" i="16"/>
  <c r="H168" i="16"/>
  <c r="J168" i="16" s="1"/>
  <c r="I168" i="16"/>
  <c r="E169" i="16"/>
  <c r="L169" i="16" s="1"/>
  <c r="F169" i="16"/>
  <c r="G169" i="16"/>
  <c r="H169" i="16"/>
  <c r="J169" i="16" s="1"/>
  <c r="I169" i="16"/>
  <c r="E170" i="16"/>
  <c r="L170" i="16" s="1"/>
  <c r="F170" i="16"/>
  <c r="G170" i="16"/>
  <c r="H170" i="16"/>
  <c r="J170" i="16" s="1"/>
  <c r="I170" i="16"/>
  <c r="E171" i="16"/>
  <c r="L171" i="16" s="1"/>
  <c r="F171" i="16"/>
  <c r="G171" i="16"/>
  <c r="H171" i="16"/>
  <c r="J171" i="16" s="1"/>
  <c r="I171" i="16"/>
  <c r="E172" i="16"/>
  <c r="L172" i="16" s="1"/>
  <c r="F172" i="16"/>
  <c r="G172" i="16"/>
  <c r="H172" i="16"/>
  <c r="J172" i="16" s="1"/>
  <c r="I172" i="16"/>
  <c r="E173" i="16"/>
  <c r="L173" i="16" s="1"/>
  <c r="F173" i="16"/>
  <c r="G173" i="16"/>
  <c r="H173" i="16"/>
  <c r="J173" i="16" s="1"/>
  <c r="I173" i="16"/>
  <c r="E174" i="16"/>
  <c r="L174" i="16" s="1"/>
  <c r="F174" i="16"/>
  <c r="G174" i="16"/>
  <c r="H174" i="16"/>
  <c r="J174" i="16" s="1"/>
  <c r="I174" i="16"/>
  <c r="E63" i="16"/>
  <c r="L63" i="16" s="1"/>
  <c r="F63" i="16"/>
  <c r="G63" i="16"/>
  <c r="H63" i="16"/>
  <c r="J63" i="16" s="1"/>
  <c r="I63" i="16"/>
  <c r="E64" i="16"/>
  <c r="L64" i="16" s="1"/>
  <c r="F64" i="16"/>
  <c r="G64" i="16"/>
  <c r="H64" i="16"/>
  <c r="J64" i="16" s="1"/>
  <c r="I64" i="16"/>
  <c r="E65" i="16"/>
  <c r="L65" i="16" s="1"/>
  <c r="F65" i="16"/>
  <c r="G65" i="16"/>
  <c r="H65" i="16"/>
  <c r="J65" i="16" s="1"/>
  <c r="I65" i="16"/>
  <c r="E66" i="16"/>
  <c r="L66" i="16" s="1"/>
  <c r="F66" i="16"/>
  <c r="G66" i="16"/>
  <c r="H66" i="16"/>
  <c r="J66" i="16" s="1"/>
  <c r="I66" i="16"/>
  <c r="E67" i="16"/>
  <c r="L67" i="16" s="1"/>
  <c r="F67" i="16"/>
  <c r="G67" i="16"/>
  <c r="H67" i="16"/>
  <c r="J67" i="16"/>
  <c r="I67" i="16"/>
  <c r="E68" i="16"/>
  <c r="L68" i="16" s="1"/>
  <c r="F68" i="16"/>
  <c r="G68" i="16"/>
  <c r="H68" i="16"/>
  <c r="J68" i="16" s="1"/>
  <c r="I68" i="16"/>
  <c r="E69" i="16"/>
  <c r="L69" i="16" s="1"/>
  <c r="F69" i="16"/>
  <c r="G69" i="16"/>
  <c r="H69" i="16"/>
  <c r="J69" i="16" s="1"/>
  <c r="I69" i="16"/>
  <c r="E70" i="16"/>
  <c r="L70" i="16" s="1"/>
  <c r="F70" i="16"/>
  <c r="G70" i="16"/>
  <c r="H70" i="16"/>
  <c r="J70" i="16" s="1"/>
  <c r="I70" i="16"/>
  <c r="E71" i="16"/>
  <c r="L71" i="16" s="1"/>
  <c r="F71" i="16"/>
  <c r="G71" i="16"/>
  <c r="H71" i="16"/>
  <c r="J71" i="16"/>
  <c r="I71" i="16"/>
  <c r="E72" i="16"/>
  <c r="L72" i="16" s="1"/>
  <c r="F72" i="16"/>
  <c r="G72" i="16"/>
  <c r="H72" i="16"/>
  <c r="J72" i="16" s="1"/>
  <c r="I72" i="16"/>
  <c r="E73" i="16"/>
  <c r="L73" i="16" s="1"/>
  <c r="F73" i="16"/>
  <c r="G73" i="16"/>
  <c r="H73" i="16"/>
  <c r="J73" i="16" s="1"/>
  <c r="I73" i="16"/>
  <c r="E74" i="16"/>
  <c r="L74" i="16" s="1"/>
  <c r="F74" i="16"/>
  <c r="G74" i="16"/>
  <c r="H74" i="16"/>
  <c r="J74" i="16" s="1"/>
  <c r="I74" i="16"/>
  <c r="E75" i="16"/>
  <c r="L75" i="16" s="1"/>
  <c r="F75" i="16"/>
  <c r="G75" i="16"/>
  <c r="H75" i="16"/>
  <c r="J75" i="16" s="1"/>
  <c r="I75" i="16"/>
  <c r="E76" i="16"/>
  <c r="L76" i="16" s="1"/>
  <c r="F76" i="16"/>
  <c r="G76" i="16"/>
  <c r="H76" i="16"/>
  <c r="J76" i="16" s="1"/>
  <c r="I76" i="16"/>
  <c r="E77" i="16"/>
  <c r="L77" i="16" s="1"/>
  <c r="F77" i="16"/>
  <c r="G77" i="16"/>
  <c r="H77" i="16"/>
  <c r="J77" i="16" s="1"/>
  <c r="I77" i="16"/>
  <c r="E78" i="16"/>
  <c r="L78" i="16" s="1"/>
  <c r="F78" i="16"/>
  <c r="G78" i="16"/>
  <c r="H78" i="16"/>
  <c r="J78" i="16" s="1"/>
  <c r="I78" i="16"/>
  <c r="E79" i="16"/>
  <c r="L79" i="16" s="1"/>
  <c r="F79" i="16"/>
  <c r="G79" i="16"/>
  <c r="H79" i="16"/>
  <c r="J79" i="16" s="1"/>
  <c r="I79" i="16"/>
  <c r="E80" i="16"/>
  <c r="L80" i="16" s="1"/>
  <c r="F80" i="16"/>
  <c r="G80" i="16"/>
  <c r="H80" i="16"/>
  <c r="J80" i="16" s="1"/>
  <c r="I80" i="16"/>
  <c r="E81" i="16"/>
  <c r="L81" i="16" s="1"/>
  <c r="F81" i="16"/>
  <c r="G81" i="16"/>
  <c r="H81" i="16"/>
  <c r="J81" i="16" s="1"/>
  <c r="I81" i="16"/>
  <c r="E82" i="16"/>
  <c r="L82" i="16" s="1"/>
  <c r="F82" i="16"/>
  <c r="G82" i="16"/>
  <c r="H82" i="16"/>
  <c r="J82" i="16" s="1"/>
  <c r="I82" i="16"/>
  <c r="E83" i="16"/>
  <c r="L83" i="16" s="1"/>
  <c r="F83" i="16"/>
  <c r="G83" i="16"/>
  <c r="H83" i="16"/>
  <c r="J83" i="16" s="1"/>
  <c r="I83" i="16"/>
  <c r="E84" i="16"/>
  <c r="L84" i="16" s="1"/>
  <c r="F84" i="16"/>
  <c r="G84" i="16"/>
  <c r="H84" i="16"/>
  <c r="J84" i="16" s="1"/>
  <c r="I84" i="16"/>
  <c r="E85" i="16"/>
  <c r="L85" i="16" s="1"/>
  <c r="F85" i="16"/>
  <c r="G85" i="16"/>
  <c r="H85" i="16"/>
  <c r="J85" i="16" s="1"/>
  <c r="I85" i="16"/>
  <c r="E86" i="16"/>
  <c r="L86" i="16" s="1"/>
  <c r="F86" i="16"/>
  <c r="G86" i="16"/>
  <c r="H86" i="16"/>
  <c r="J86" i="16" s="1"/>
  <c r="I86" i="16"/>
  <c r="E87" i="16"/>
  <c r="L87" i="16" s="1"/>
  <c r="F87" i="16"/>
  <c r="G87" i="16"/>
  <c r="H87" i="16"/>
  <c r="J87" i="16" s="1"/>
  <c r="I87" i="16"/>
  <c r="E88" i="16"/>
  <c r="L88" i="16" s="1"/>
  <c r="F88" i="16"/>
  <c r="G88" i="16"/>
  <c r="H88" i="16"/>
  <c r="J88" i="16" s="1"/>
  <c r="I88" i="16"/>
  <c r="E13" i="16"/>
  <c r="L13" i="16" s="1"/>
  <c r="F13" i="16"/>
  <c r="G13" i="16"/>
  <c r="H13" i="16"/>
  <c r="J13" i="16" s="1"/>
  <c r="I13" i="16"/>
  <c r="E14" i="16"/>
  <c r="L14" i="16" s="1"/>
  <c r="F14" i="16"/>
  <c r="G14" i="16"/>
  <c r="H14" i="16"/>
  <c r="J14" i="16" s="1"/>
  <c r="I14" i="16"/>
  <c r="E15" i="16"/>
  <c r="L15" i="16" s="1"/>
  <c r="F15" i="16"/>
  <c r="G15" i="16"/>
  <c r="H15" i="16"/>
  <c r="J15" i="16" s="1"/>
  <c r="I15" i="16"/>
  <c r="E16" i="16"/>
  <c r="L16" i="16" s="1"/>
  <c r="F16" i="16"/>
  <c r="G16" i="16"/>
  <c r="H16" i="16"/>
  <c r="J16" i="16" s="1"/>
  <c r="I16" i="16"/>
  <c r="E17" i="16"/>
  <c r="L17" i="16" s="1"/>
  <c r="F17" i="16"/>
  <c r="G17" i="16"/>
  <c r="H17" i="16"/>
  <c r="J17" i="16" s="1"/>
  <c r="I17" i="16"/>
  <c r="E18" i="16"/>
  <c r="L18" i="16" s="1"/>
  <c r="F18" i="16"/>
  <c r="G18" i="16"/>
  <c r="H18" i="16"/>
  <c r="J18" i="16" s="1"/>
  <c r="I18" i="16"/>
  <c r="E19" i="16"/>
  <c r="L19" i="16" s="1"/>
  <c r="F19" i="16"/>
  <c r="G19" i="16"/>
  <c r="H19" i="16"/>
  <c r="J19" i="16" s="1"/>
  <c r="I19" i="16"/>
  <c r="E20" i="16"/>
  <c r="L20" i="16" s="1"/>
  <c r="F20" i="16"/>
  <c r="G20" i="16"/>
  <c r="H20" i="16"/>
  <c r="J20" i="16" s="1"/>
  <c r="I20" i="16"/>
  <c r="E21" i="16"/>
  <c r="L21" i="16" s="1"/>
  <c r="F21" i="16"/>
  <c r="G21" i="16"/>
  <c r="H21" i="16"/>
  <c r="J21" i="16" s="1"/>
  <c r="I21" i="16"/>
  <c r="E22" i="16"/>
  <c r="L22" i="16" s="1"/>
  <c r="F22" i="16"/>
  <c r="G22" i="16"/>
  <c r="H22" i="16"/>
  <c r="J22" i="16" s="1"/>
  <c r="I22" i="16"/>
  <c r="E23" i="16"/>
  <c r="L23" i="16" s="1"/>
  <c r="F23" i="16"/>
  <c r="G23" i="16"/>
  <c r="H23" i="16"/>
  <c r="J23" i="16" s="1"/>
  <c r="I23" i="16"/>
  <c r="E24" i="16"/>
  <c r="L24" i="16" s="1"/>
  <c r="F24" i="16"/>
  <c r="G24" i="16"/>
  <c r="H24" i="16"/>
  <c r="J24" i="16" s="1"/>
  <c r="I24" i="16"/>
  <c r="E25" i="16"/>
  <c r="L25" i="16" s="1"/>
  <c r="F25" i="16"/>
  <c r="G25" i="16"/>
  <c r="H25" i="16"/>
  <c r="J25" i="16" s="1"/>
  <c r="I25" i="16"/>
  <c r="E9" i="16"/>
  <c r="L9" i="16" s="1"/>
  <c r="F9" i="16"/>
  <c r="G9" i="16"/>
  <c r="H9" i="16"/>
  <c r="J9" i="16" s="1"/>
  <c r="I9" i="16"/>
  <c r="E10" i="16"/>
  <c r="L10" i="16"/>
  <c r="F10" i="16"/>
  <c r="G10" i="16"/>
  <c r="H10" i="16"/>
  <c r="J10" i="16"/>
  <c r="I10" i="16"/>
  <c r="E11" i="16"/>
  <c r="L11" i="16" s="1"/>
  <c r="F11" i="16"/>
  <c r="G11" i="16"/>
  <c r="H11" i="16"/>
  <c r="J11" i="16" s="1"/>
  <c r="I11" i="16"/>
  <c r="E12" i="16"/>
  <c r="L12" i="16"/>
  <c r="F12" i="16"/>
  <c r="G12" i="16"/>
  <c r="H12" i="16"/>
  <c r="J12" i="16"/>
  <c r="I12" i="16"/>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225" i="15"/>
  <c r="D181" i="15"/>
  <c r="D137" i="15"/>
  <c r="D93" i="15"/>
  <c r="D49" i="15"/>
  <c r="D5" i="15"/>
  <c r="S88" i="13"/>
  <c r="R88" i="13"/>
  <c r="Q88" i="13"/>
  <c r="K88" i="13"/>
  <c r="L88" i="13"/>
  <c r="T88" i="13" s="1"/>
  <c r="S87" i="13"/>
  <c r="R87" i="13"/>
  <c r="Q87" i="13"/>
  <c r="K87" i="13"/>
  <c r="L87" i="13"/>
  <c r="T87" i="13" s="1"/>
  <c r="S86" i="13"/>
  <c r="R86" i="13"/>
  <c r="Q86" i="13"/>
  <c r="K86" i="13"/>
  <c r="L86" i="13"/>
  <c r="T86" i="13" s="1"/>
  <c r="S85" i="13"/>
  <c r="R85" i="13"/>
  <c r="Q85" i="13"/>
  <c r="K85" i="13"/>
  <c r="L85" i="13"/>
  <c r="T85" i="13" s="1"/>
  <c r="S84" i="13"/>
  <c r="R84" i="13"/>
  <c r="Q84" i="13"/>
  <c r="K84" i="13"/>
  <c r="L84" i="13"/>
  <c r="T84" i="13" s="1"/>
  <c r="S83" i="13"/>
  <c r="R83" i="13"/>
  <c r="Q83" i="13"/>
  <c r="K83" i="13"/>
  <c r="L83" i="13"/>
  <c r="T83" i="13" s="1"/>
  <c r="S82" i="13"/>
  <c r="R82" i="13"/>
  <c r="Q82" i="13"/>
  <c r="K82" i="13"/>
  <c r="L82" i="13"/>
  <c r="T82" i="13" s="1"/>
  <c r="S81" i="13"/>
  <c r="R81" i="13"/>
  <c r="Q81" i="13"/>
  <c r="K81" i="13"/>
  <c r="L81" i="13"/>
  <c r="T81" i="13" s="1"/>
  <c r="S80" i="13"/>
  <c r="R80" i="13"/>
  <c r="Q80" i="13"/>
  <c r="K80" i="13"/>
  <c r="L80" i="13"/>
  <c r="T80" i="13" s="1"/>
  <c r="S79" i="13"/>
  <c r="R79" i="13"/>
  <c r="Q79" i="13"/>
  <c r="K79" i="13"/>
  <c r="L79" i="13"/>
  <c r="T79" i="13" s="1"/>
  <c r="S78" i="13"/>
  <c r="R78" i="13"/>
  <c r="Q78" i="13"/>
  <c r="K78" i="13"/>
  <c r="L78" i="13"/>
  <c r="T78" i="13" s="1"/>
  <c r="S77" i="13"/>
  <c r="R77" i="13"/>
  <c r="Q77" i="13"/>
  <c r="K77" i="13"/>
  <c r="L77" i="13"/>
  <c r="T77" i="13" s="1"/>
  <c r="S76" i="13"/>
  <c r="R76" i="13"/>
  <c r="Q76" i="13"/>
  <c r="K76" i="13"/>
  <c r="L76" i="13"/>
  <c r="T76" i="13" s="1"/>
  <c r="S75" i="13"/>
  <c r="R75" i="13"/>
  <c r="Q75" i="13"/>
  <c r="K75" i="13"/>
  <c r="L75" i="13"/>
  <c r="T75" i="13" s="1"/>
  <c r="S74" i="13"/>
  <c r="R74" i="13"/>
  <c r="Q74" i="13"/>
  <c r="K74" i="13"/>
  <c r="L74" i="13"/>
  <c r="T74" i="13" s="1"/>
  <c r="S73" i="13"/>
  <c r="R73" i="13"/>
  <c r="Q73" i="13"/>
  <c r="K73" i="13"/>
  <c r="L73" i="13"/>
  <c r="T73" i="13" s="1"/>
  <c r="S72" i="13"/>
  <c r="R72" i="13"/>
  <c r="Q72" i="13"/>
  <c r="K72" i="13"/>
  <c r="L72" i="13"/>
  <c r="T72" i="13" s="1"/>
  <c r="S71" i="13"/>
  <c r="R71" i="13"/>
  <c r="Q71" i="13"/>
  <c r="K71" i="13"/>
  <c r="L71" i="13"/>
  <c r="T71" i="13" s="1"/>
  <c r="S70" i="13"/>
  <c r="R70" i="13"/>
  <c r="Q70" i="13"/>
  <c r="K70" i="13"/>
  <c r="L70" i="13"/>
  <c r="T70" i="13" s="1"/>
  <c r="S69" i="13"/>
  <c r="R69" i="13"/>
  <c r="Q69" i="13"/>
  <c r="K69" i="13"/>
  <c r="L69" i="13"/>
  <c r="T69" i="13" s="1"/>
  <c r="S68" i="13"/>
  <c r="R68" i="13"/>
  <c r="Q68" i="13"/>
  <c r="K68" i="13"/>
  <c r="L68" i="13"/>
  <c r="T68" i="13" s="1"/>
  <c r="S67" i="13"/>
  <c r="R67" i="13"/>
  <c r="Q67" i="13"/>
  <c r="K67" i="13"/>
  <c r="L67" i="13"/>
  <c r="T67" i="13" s="1"/>
  <c r="S66" i="13"/>
  <c r="R66" i="13"/>
  <c r="Q66" i="13"/>
  <c r="K66" i="13"/>
  <c r="L66" i="13"/>
  <c r="T66" i="13" s="1"/>
  <c r="S65" i="13"/>
  <c r="R65" i="13"/>
  <c r="Q65" i="13"/>
  <c r="K65" i="13"/>
  <c r="L65" i="13"/>
  <c r="T65" i="13" s="1"/>
  <c r="S64" i="13"/>
  <c r="R64" i="13"/>
  <c r="Q64" i="13"/>
  <c r="K64" i="13"/>
  <c r="L64" i="13"/>
  <c r="T64" i="13" s="1"/>
  <c r="S63" i="13"/>
  <c r="R63" i="13"/>
  <c r="Q63" i="13"/>
  <c r="K63" i="13"/>
  <c r="L63" i="13"/>
  <c r="T63" i="13" s="1"/>
  <c r="S62" i="13"/>
  <c r="R62" i="13"/>
  <c r="Q62" i="13"/>
  <c r="K62" i="13"/>
  <c r="L62" i="13"/>
  <c r="T62" i="13" s="1"/>
  <c r="U62" i="13" s="1"/>
  <c r="BQ54" i="1" s="1"/>
  <c r="S61" i="13"/>
  <c r="R61" i="13"/>
  <c r="Q61" i="13"/>
  <c r="K61" i="13"/>
  <c r="L61" i="13"/>
  <c r="T61" i="13" s="1"/>
  <c r="U61" i="13" s="1"/>
  <c r="BQ53" i="1" s="1"/>
  <c r="S60" i="13"/>
  <c r="R60" i="13"/>
  <c r="Q60" i="13"/>
  <c r="K60" i="13"/>
  <c r="L60" i="13"/>
  <c r="T60" i="13" s="1"/>
  <c r="U60" i="13" s="1"/>
  <c r="BQ52" i="1" s="1"/>
  <c r="S59" i="13"/>
  <c r="R59" i="13"/>
  <c r="Q59" i="13"/>
  <c r="K59" i="13"/>
  <c r="L59" i="13"/>
  <c r="T59" i="13" s="1"/>
  <c r="U59" i="13" s="1"/>
  <c r="BQ51" i="1" s="1"/>
  <c r="S58" i="13"/>
  <c r="R58" i="13"/>
  <c r="Q58" i="13"/>
  <c r="K58" i="13"/>
  <c r="L58" i="13"/>
  <c r="T58" i="13" s="1"/>
  <c r="U58" i="13" s="1"/>
  <c r="BQ50" i="1" s="1"/>
  <c r="S57" i="13"/>
  <c r="R57" i="13"/>
  <c r="Q57" i="13"/>
  <c r="K57" i="13"/>
  <c r="L57" i="13"/>
  <c r="T57" i="13" s="1"/>
  <c r="U57" i="13" s="1"/>
  <c r="BQ49" i="1" s="1"/>
  <c r="S56" i="13"/>
  <c r="R56" i="13"/>
  <c r="Q56" i="13"/>
  <c r="K56" i="13"/>
  <c r="L56" i="13"/>
  <c r="T56" i="13" s="1"/>
  <c r="U56" i="13" s="1"/>
  <c r="BQ48" i="1" s="1"/>
  <c r="S55" i="13"/>
  <c r="R55" i="13"/>
  <c r="Q55" i="13"/>
  <c r="K55" i="13"/>
  <c r="L55" i="13"/>
  <c r="T55" i="13" s="1"/>
  <c r="U55" i="13" s="1"/>
  <c r="BQ47" i="1" s="1"/>
  <c r="S54" i="13"/>
  <c r="R54" i="13"/>
  <c r="Q54" i="13"/>
  <c r="K54" i="13"/>
  <c r="L54" i="13"/>
  <c r="T54" i="13" s="1"/>
  <c r="U54" i="13" s="1"/>
  <c r="BQ46" i="1" s="1"/>
  <c r="S53" i="13"/>
  <c r="R53" i="13"/>
  <c r="Q53" i="13"/>
  <c r="K53" i="13"/>
  <c r="L53" i="13"/>
  <c r="T53" i="13"/>
  <c r="U53" i="13" s="1"/>
  <c r="BQ45" i="1" s="1"/>
  <c r="S52" i="13"/>
  <c r="R52" i="13"/>
  <c r="Q52" i="13"/>
  <c r="K52" i="13"/>
  <c r="L52" i="13"/>
  <c r="T52" i="13" s="1"/>
  <c r="U52" i="13" s="1"/>
  <c r="BQ44" i="1" s="1"/>
  <c r="S51" i="13"/>
  <c r="R51" i="13"/>
  <c r="Q51" i="13"/>
  <c r="K51" i="13"/>
  <c r="L51" i="13"/>
  <c r="T51" i="13" s="1"/>
  <c r="U51" i="13" s="1"/>
  <c r="BQ43" i="1" s="1"/>
  <c r="S50" i="13"/>
  <c r="R50" i="13"/>
  <c r="Q50" i="13"/>
  <c r="K50" i="13"/>
  <c r="L50" i="13"/>
  <c r="T50" i="13" s="1"/>
  <c r="U50" i="13" s="1"/>
  <c r="BQ42" i="1" s="1"/>
  <c r="S49" i="13"/>
  <c r="R49" i="13"/>
  <c r="Q49" i="13"/>
  <c r="K49" i="13"/>
  <c r="L49" i="13"/>
  <c r="T49" i="13" s="1"/>
  <c r="U49" i="13" s="1"/>
  <c r="BQ41" i="1" s="1"/>
  <c r="S48" i="13"/>
  <c r="R48" i="13"/>
  <c r="Q48" i="13"/>
  <c r="K48" i="13"/>
  <c r="L48" i="13"/>
  <c r="T48" i="13" s="1"/>
  <c r="U48" i="13" s="1"/>
  <c r="BQ40" i="1" s="1"/>
  <c r="S47" i="13"/>
  <c r="R47" i="13"/>
  <c r="Q47" i="13"/>
  <c r="K47" i="13"/>
  <c r="L47" i="13"/>
  <c r="T47" i="13" s="1"/>
  <c r="U47" i="13" s="1"/>
  <c r="BQ39" i="1" s="1"/>
  <c r="S46" i="13"/>
  <c r="R46" i="13"/>
  <c r="Q46" i="13"/>
  <c r="K46" i="13"/>
  <c r="L46" i="13"/>
  <c r="T46" i="13" s="1"/>
  <c r="U46" i="13" s="1"/>
  <c r="BQ38" i="1" s="1"/>
  <c r="S45" i="13"/>
  <c r="R45" i="13"/>
  <c r="Q45" i="13"/>
  <c r="K45" i="13"/>
  <c r="L45" i="13"/>
  <c r="T45" i="13" s="1"/>
  <c r="U45" i="13" s="1"/>
  <c r="BQ37" i="1" s="1"/>
  <c r="S44" i="13"/>
  <c r="R44" i="13"/>
  <c r="Q44" i="13"/>
  <c r="K44" i="13"/>
  <c r="L44" i="13"/>
  <c r="T44" i="13" s="1"/>
  <c r="U44" i="13" s="1"/>
  <c r="BQ36" i="1" s="1"/>
  <c r="S43" i="13"/>
  <c r="R43" i="13"/>
  <c r="Q43" i="13"/>
  <c r="K43" i="13"/>
  <c r="L43" i="13"/>
  <c r="T43" i="13" s="1"/>
  <c r="U43" i="13" s="1"/>
  <c r="BQ35" i="1" s="1"/>
  <c r="S42" i="13"/>
  <c r="R42" i="13"/>
  <c r="Q42" i="13"/>
  <c r="K42" i="13"/>
  <c r="L42" i="13"/>
  <c r="T42" i="13" s="1"/>
  <c r="U42" i="13" s="1"/>
  <c r="BQ34" i="1" s="1"/>
  <c r="S41" i="13"/>
  <c r="R41" i="13"/>
  <c r="Q41" i="13"/>
  <c r="K41" i="13"/>
  <c r="L41" i="13"/>
  <c r="T41" i="13" s="1"/>
  <c r="U41" i="13" s="1"/>
  <c r="BQ33" i="1" s="1"/>
  <c r="S40" i="13"/>
  <c r="R40" i="13"/>
  <c r="Q40" i="13"/>
  <c r="K40" i="13"/>
  <c r="L40" i="13"/>
  <c r="T40" i="13" s="1"/>
  <c r="U40" i="13" s="1"/>
  <c r="BQ32" i="1" s="1"/>
  <c r="S39" i="13"/>
  <c r="R39" i="13"/>
  <c r="Q39" i="13"/>
  <c r="K39" i="13"/>
  <c r="L39" i="13"/>
  <c r="T39" i="13" s="1"/>
  <c r="U39" i="13" s="1"/>
  <c r="BQ31" i="1" s="1"/>
  <c r="S38" i="13"/>
  <c r="R38" i="13"/>
  <c r="Q38" i="13"/>
  <c r="K38" i="13"/>
  <c r="L38" i="13"/>
  <c r="T38" i="13" s="1"/>
  <c r="U38" i="13" s="1"/>
  <c r="BQ30" i="1" s="1"/>
  <c r="S37" i="13"/>
  <c r="R37" i="13"/>
  <c r="Q37" i="13"/>
  <c r="K37" i="13"/>
  <c r="L37" i="13"/>
  <c r="T37" i="13" s="1"/>
  <c r="U37" i="13" s="1"/>
  <c r="BQ29" i="1" s="1"/>
  <c r="S36" i="13"/>
  <c r="R36" i="13"/>
  <c r="Q36" i="13"/>
  <c r="K36" i="13"/>
  <c r="L36" i="13"/>
  <c r="T36" i="13" s="1"/>
  <c r="U36" i="13" s="1"/>
  <c r="BQ28" i="1" s="1"/>
  <c r="S35" i="13"/>
  <c r="R35" i="13"/>
  <c r="Q35" i="13"/>
  <c r="K35" i="13"/>
  <c r="L35" i="13"/>
  <c r="T35" i="13" s="1"/>
  <c r="U35" i="13" s="1"/>
  <c r="BQ27" i="1" s="1"/>
  <c r="S34" i="13"/>
  <c r="R34" i="13"/>
  <c r="Q34" i="13"/>
  <c r="K34" i="13"/>
  <c r="L34" i="13"/>
  <c r="T34" i="13" s="1"/>
  <c r="U34" i="13" s="1"/>
  <c r="BQ26" i="1" s="1"/>
  <c r="S33" i="13"/>
  <c r="R33" i="13"/>
  <c r="Q33" i="13"/>
  <c r="K33" i="13"/>
  <c r="L33" i="13"/>
  <c r="T33" i="13" s="1"/>
  <c r="U33" i="13" s="1"/>
  <c r="BQ25" i="1" s="1"/>
  <c r="S32" i="13"/>
  <c r="R32" i="13"/>
  <c r="Q32" i="13"/>
  <c r="K32" i="13"/>
  <c r="L32" i="13"/>
  <c r="T32" i="13" s="1"/>
  <c r="U32" i="13" s="1"/>
  <c r="BQ24" i="1" s="1"/>
  <c r="S31" i="13"/>
  <c r="R31" i="13"/>
  <c r="Q31" i="13"/>
  <c r="K31" i="13"/>
  <c r="L31" i="13"/>
  <c r="T31" i="13" s="1"/>
  <c r="U31" i="13" s="1"/>
  <c r="BQ23" i="1" s="1"/>
  <c r="S30" i="13"/>
  <c r="R30" i="13"/>
  <c r="Q30" i="13"/>
  <c r="K30" i="13"/>
  <c r="L30" i="13"/>
  <c r="T30" i="13" s="1"/>
  <c r="U30" i="13" s="1"/>
  <c r="BQ22" i="1" s="1"/>
  <c r="S29" i="13"/>
  <c r="R29" i="13"/>
  <c r="Q29" i="13"/>
  <c r="K29" i="13"/>
  <c r="L29" i="13"/>
  <c r="T29" i="13" s="1"/>
  <c r="U29" i="13" s="1"/>
  <c r="BQ21" i="1" s="1"/>
  <c r="S28" i="13"/>
  <c r="R28" i="13"/>
  <c r="Q28" i="13"/>
  <c r="K28" i="13"/>
  <c r="L28" i="13"/>
  <c r="T28" i="13" s="1"/>
  <c r="U28" i="13" s="1"/>
  <c r="BQ20" i="1" s="1"/>
  <c r="S27" i="13"/>
  <c r="R27" i="13"/>
  <c r="Q27" i="13"/>
  <c r="K27" i="13"/>
  <c r="L27" i="13"/>
  <c r="T27" i="13" s="1"/>
  <c r="U27" i="13" s="1"/>
  <c r="BQ19" i="1" s="1"/>
  <c r="S26" i="13"/>
  <c r="R26" i="13"/>
  <c r="Q26" i="13"/>
  <c r="K26" i="13"/>
  <c r="L26" i="13"/>
  <c r="T26" i="13" s="1"/>
  <c r="U26" i="13" s="1"/>
  <c r="BQ18" i="1" s="1"/>
  <c r="S25" i="13"/>
  <c r="R25" i="13"/>
  <c r="Q25" i="13"/>
  <c r="K25" i="13"/>
  <c r="L25" i="13"/>
  <c r="T25" i="13"/>
  <c r="U25" i="13" s="1"/>
  <c r="BQ17" i="1" s="1"/>
  <c r="S24" i="13"/>
  <c r="R24" i="13"/>
  <c r="Q24" i="13"/>
  <c r="K24" i="13"/>
  <c r="L24" i="13"/>
  <c r="T24" i="13" s="1"/>
  <c r="S23" i="13"/>
  <c r="R23" i="13"/>
  <c r="Q23" i="13"/>
  <c r="K23" i="13"/>
  <c r="L23" i="13"/>
  <c r="T23" i="13" s="1"/>
  <c r="S22" i="13"/>
  <c r="R22" i="13"/>
  <c r="Q22" i="13"/>
  <c r="K22" i="13"/>
  <c r="L22" i="13"/>
  <c r="T22" i="13" s="1"/>
  <c r="S21" i="13"/>
  <c r="R21" i="13"/>
  <c r="Q21" i="13"/>
  <c r="K21" i="13"/>
  <c r="L21" i="13"/>
  <c r="T21" i="13" s="1"/>
  <c r="S20" i="13"/>
  <c r="R20" i="13"/>
  <c r="Q20" i="13"/>
  <c r="K20" i="13"/>
  <c r="L20" i="13"/>
  <c r="T20" i="13" s="1"/>
  <c r="S19" i="13"/>
  <c r="R19" i="13"/>
  <c r="Q19" i="13"/>
  <c r="K19" i="13"/>
  <c r="L19" i="13"/>
  <c r="T19" i="13" s="1"/>
  <c r="S18" i="13"/>
  <c r="R18" i="13"/>
  <c r="Q18" i="13"/>
  <c r="K18" i="13"/>
  <c r="L18" i="13"/>
  <c r="T18" i="13" s="1"/>
  <c r="S17" i="13"/>
  <c r="R17" i="13"/>
  <c r="Q17" i="13"/>
  <c r="K17" i="13"/>
  <c r="L17" i="13"/>
  <c r="T17" i="13" s="1"/>
  <c r="S16" i="13"/>
  <c r="R16" i="13"/>
  <c r="Q16" i="13"/>
  <c r="K16" i="13"/>
  <c r="L16" i="13"/>
  <c r="T16" i="13" s="1"/>
  <c r="S15" i="13"/>
  <c r="R15" i="13"/>
  <c r="Q15" i="13"/>
  <c r="K15" i="13"/>
  <c r="L15" i="13"/>
  <c r="T15" i="13" s="1"/>
  <c r="S14" i="13"/>
  <c r="R14" i="13"/>
  <c r="Q14" i="13"/>
  <c r="K14" i="13"/>
  <c r="L14" i="13"/>
  <c r="T14" i="13" s="1"/>
  <c r="S13" i="13"/>
  <c r="R13" i="13"/>
  <c r="Q13" i="13"/>
  <c r="K13" i="13"/>
  <c r="L13" i="13"/>
  <c r="T13" i="13" s="1"/>
  <c r="S12" i="13"/>
  <c r="R12" i="13"/>
  <c r="Q12" i="13"/>
  <c r="K12" i="13"/>
  <c r="L12" i="13"/>
  <c r="T12" i="13" s="1"/>
  <c r="S11" i="13"/>
  <c r="R11" i="13"/>
  <c r="Q11" i="13"/>
  <c r="K11" i="13"/>
  <c r="L11" i="13"/>
  <c r="T11" i="13" s="1"/>
  <c r="S10" i="13"/>
  <c r="R10" i="13"/>
  <c r="Q10" i="13"/>
  <c r="K10" i="13"/>
  <c r="L10" i="13"/>
  <c r="T10" i="13" s="1"/>
  <c r="S9" i="13"/>
  <c r="R9" i="13"/>
  <c r="Q9" i="13"/>
  <c r="K9" i="13"/>
  <c r="L9" i="13"/>
  <c r="T9" i="13" s="1"/>
  <c r="S8" i="13"/>
  <c r="R8" i="13"/>
  <c r="Q8" i="13"/>
  <c r="K8" i="13"/>
  <c r="L8" i="13"/>
  <c r="T8" i="13" s="1"/>
  <c r="U8" i="13" s="1"/>
  <c r="BQ12" i="1" s="1"/>
  <c r="S7" i="13"/>
  <c r="R7" i="13"/>
  <c r="Q7" i="13"/>
  <c r="K7" i="13"/>
  <c r="L7" i="13"/>
  <c r="T7" i="13" s="1"/>
  <c r="U7" i="13" s="1"/>
  <c r="BQ11" i="1" s="1"/>
  <c r="S6" i="13"/>
  <c r="R6" i="13"/>
  <c r="Q6" i="13"/>
  <c r="K6" i="13"/>
  <c r="L6" i="13"/>
  <c r="T6" i="13" s="1"/>
  <c r="U6" i="13" s="1"/>
  <c r="BQ10" i="1" s="1"/>
  <c r="S5" i="13"/>
  <c r="R5" i="13"/>
  <c r="Q5" i="13"/>
  <c r="K5" i="13"/>
  <c r="L5" i="13"/>
  <c r="T5" i="13" s="1"/>
  <c r="U5" i="13" s="1"/>
  <c r="BQ9" i="1" s="1"/>
  <c r="S4" i="13"/>
  <c r="R4" i="13"/>
  <c r="Q4" i="13"/>
  <c r="K4" i="13"/>
  <c r="L4" i="13"/>
  <c r="T4" i="13" s="1"/>
  <c r="U4" i="13" s="1"/>
  <c r="BQ8" i="1" s="1"/>
  <c r="S3" i="13"/>
  <c r="R3" i="13"/>
  <c r="Q3" i="13"/>
  <c r="K3" i="13"/>
  <c r="L3" i="13"/>
  <c r="T3" i="13" s="1"/>
  <c r="U3" i="13" s="1"/>
  <c r="BQ7" i="1" s="1"/>
  <c r="S88" i="12"/>
  <c r="R88" i="12"/>
  <c r="Q88" i="12"/>
  <c r="K88" i="12"/>
  <c r="L88" i="12"/>
  <c r="T88" i="12" s="1"/>
  <c r="S87" i="12"/>
  <c r="R87" i="12"/>
  <c r="Q87" i="12"/>
  <c r="K87" i="12"/>
  <c r="L87" i="12"/>
  <c r="T87" i="12" s="1"/>
  <c r="S86" i="12"/>
  <c r="R86" i="12"/>
  <c r="Q86" i="12"/>
  <c r="K86" i="12"/>
  <c r="L86" i="12"/>
  <c r="T86" i="12" s="1"/>
  <c r="S85" i="12"/>
  <c r="R85" i="12"/>
  <c r="Q85" i="12"/>
  <c r="K85" i="12"/>
  <c r="L85" i="12"/>
  <c r="T85" i="12" s="1"/>
  <c r="S84" i="12"/>
  <c r="R84" i="12"/>
  <c r="Q84" i="12"/>
  <c r="K84" i="12"/>
  <c r="L84" i="12"/>
  <c r="T84" i="12" s="1"/>
  <c r="S83" i="12"/>
  <c r="R83" i="12"/>
  <c r="Q83" i="12"/>
  <c r="K83" i="12"/>
  <c r="L83" i="12"/>
  <c r="T83" i="12" s="1"/>
  <c r="S82" i="12"/>
  <c r="R82" i="12"/>
  <c r="Q82" i="12"/>
  <c r="K82" i="12"/>
  <c r="L82" i="12"/>
  <c r="T82" i="12" s="1"/>
  <c r="S81" i="12"/>
  <c r="R81" i="12"/>
  <c r="Q81" i="12"/>
  <c r="K81" i="12"/>
  <c r="L81" i="12"/>
  <c r="T81" i="12" s="1"/>
  <c r="S80" i="12"/>
  <c r="R80" i="12"/>
  <c r="Q80" i="12"/>
  <c r="K80" i="12"/>
  <c r="L80" i="12"/>
  <c r="T80" i="12" s="1"/>
  <c r="S79" i="12"/>
  <c r="R79" i="12"/>
  <c r="Q79" i="12"/>
  <c r="K79" i="12"/>
  <c r="L79" i="12"/>
  <c r="T79" i="12" s="1"/>
  <c r="S78" i="12"/>
  <c r="R78" i="12"/>
  <c r="Q78" i="12"/>
  <c r="K78" i="12"/>
  <c r="L78" i="12"/>
  <c r="T78" i="12"/>
  <c r="S77" i="12"/>
  <c r="R77" i="12"/>
  <c r="Q77" i="12"/>
  <c r="K77" i="12"/>
  <c r="L77" i="12"/>
  <c r="T77" i="12" s="1"/>
  <c r="S76" i="12"/>
  <c r="R76" i="12"/>
  <c r="Q76" i="12"/>
  <c r="K76" i="12"/>
  <c r="L76" i="12"/>
  <c r="T76" i="12" s="1"/>
  <c r="S75" i="12"/>
  <c r="R75" i="12"/>
  <c r="Q75" i="12"/>
  <c r="K75" i="12"/>
  <c r="L75" i="12"/>
  <c r="T75" i="12" s="1"/>
  <c r="S74" i="12"/>
  <c r="R74" i="12"/>
  <c r="Q74" i="12"/>
  <c r="K74" i="12"/>
  <c r="L74" i="12"/>
  <c r="T74" i="12" s="1"/>
  <c r="S73" i="12"/>
  <c r="R73" i="12"/>
  <c r="Q73" i="12"/>
  <c r="K73" i="12"/>
  <c r="L73" i="12"/>
  <c r="T73" i="12" s="1"/>
  <c r="S72" i="12"/>
  <c r="R72" i="12"/>
  <c r="Q72" i="12"/>
  <c r="K72" i="12"/>
  <c r="L72" i="12"/>
  <c r="T72" i="12" s="1"/>
  <c r="S71" i="12"/>
  <c r="R71" i="12"/>
  <c r="Q71" i="12"/>
  <c r="K71" i="12"/>
  <c r="L71" i="12"/>
  <c r="T71" i="12" s="1"/>
  <c r="S70" i="12"/>
  <c r="R70" i="12"/>
  <c r="Q70" i="12"/>
  <c r="K70" i="12"/>
  <c r="L70" i="12"/>
  <c r="T70" i="12"/>
  <c r="S69" i="12"/>
  <c r="R69" i="12"/>
  <c r="Q69" i="12"/>
  <c r="K69" i="12"/>
  <c r="L69" i="12"/>
  <c r="T69" i="12" s="1"/>
  <c r="S68" i="12"/>
  <c r="R68" i="12"/>
  <c r="Q68" i="12"/>
  <c r="K68" i="12"/>
  <c r="L68" i="12"/>
  <c r="T68" i="12" s="1"/>
  <c r="S67" i="12"/>
  <c r="R67" i="12"/>
  <c r="Q67" i="12"/>
  <c r="K67" i="12"/>
  <c r="L67" i="12"/>
  <c r="T67" i="12" s="1"/>
  <c r="S66" i="12"/>
  <c r="R66" i="12"/>
  <c r="Q66" i="12"/>
  <c r="K66" i="12"/>
  <c r="L66" i="12"/>
  <c r="T66" i="12" s="1"/>
  <c r="S65" i="12"/>
  <c r="R65" i="12"/>
  <c r="Q65" i="12"/>
  <c r="K65" i="12"/>
  <c r="L65" i="12"/>
  <c r="T65" i="12" s="1"/>
  <c r="S64" i="12"/>
  <c r="R64" i="12"/>
  <c r="Q64" i="12"/>
  <c r="K64" i="12"/>
  <c r="L64" i="12"/>
  <c r="T64" i="12" s="1"/>
  <c r="S63" i="12"/>
  <c r="R63" i="12"/>
  <c r="Q63" i="12"/>
  <c r="K63" i="12"/>
  <c r="L63" i="12"/>
  <c r="T63" i="12" s="1"/>
  <c r="S62" i="12"/>
  <c r="R62" i="12"/>
  <c r="Q62" i="12"/>
  <c r="K62" i="12"/>
  <c r="L62" i="12"/>
  <c r="T62" i="12" s="1"/>
  <c r="U62" i="12" s="1"/>
  <c r="BP54" i="1" s="1"/>
  <c r="S61" i="12"/>
  <c r="R61" i="12"/>
  <c r="Q61" i="12"/>
  <c r="K61" i="12"/>
  <c r="L61" i="12"/>
  <c r="T61" i="12"/>
  <c r="U61" i="12" s="1"/>
  <c r="BP53" i="1" s="1"/>
  <c r="S60" i="12"/>
  <c r="R60" i="12"/>
  <c r="Q60" i="12"/>
  <c r="K60" i="12"/>
  <c r="L60" i="12"/>
  <c r="T60" i="12" s="1"/>
  <c r="U60" i="12" s="1"/>
  <c r="BP52" i="1" s="1"/>
  <c r="S59" i="12"/>
  <c r="R59" i="12"/>
  <c r="Q59" i="12"/>
  <c r="K59" i="12"/>
  <c r="L59" i="12"/>
  <c r="T59" i="12" s="1"/>
  <c r="U59" i="12" s="1"/>
  <c r="BP51" i="1" s="1"/>
  <c r="S58" i="12"/>
  <c r="R58" i="12"/>
  <c r="Q58" i="12"/>
  <c r="K58" i="12"/>
  <c r="L58" i="12"/>
  <c r="T58" i="12" s="1"/>
  <c r="U58" i="12"/>
  <c r="BP50" i="1" s="1"/>
  <c r="S57" i="12"/>
  <c r="R57" i="12"/>
  <c r="Q57" i="12"/>
  <c r="K57" i="12"/>
  <c r="L57" i="12"/>
  <c r="T57" i="12" s="1"/>
  <c r="U57" i="12" s="1"/>
  <c r="BP49" i="1" s="1"/>
  <c r="S56" i="12"/>
  <c r="R56" i="12"/>
  <c r="Q56" i="12"/>
  <c r="K56" i="12"/>
  <c r="L56" i="12"/>
  <c r="T56" i="12" s="1"/>
  <c r="U56" i="12" s="1"/>
  <c r="BP48" i="1" s="1"/>
  <c r="S55" i="12"/>
  <c r="R55" i="12"/>
  <c r="Q55" i="12"/>
  <c r="K55" i="12"/>
  <c r="L55" i="12"/>
  <c r="T55" i="12" s="1"/>
  <c r="U55" i="12" s="1"/>
  <c r="BP47" i="1" s="1"/>
  <c r="S54" i="12"/>
  <c r="R54" i="12"/>
  <c r="Q54" i="12"/>
  <c r="K54" i="12"/>
  <c r="L54" i="12"/>
  <c r="T54" i="12" s="1"/>
  <c r="U54" i="12" s="1"/>
  <c r="BP46" i="1" s="1"/>
  <c r="S53" i="12"/>
  <c r="R53" i="12"/>
  <c r="Q53" i="12"/>
  <c r="K53" i="12"/>
  <c r="L53" i="12"/>
  <c r="T53" i="12" s="1"/>
  <c r="U53" i="12" s="1"/>
  <c r="BP45" i="1" s="1"/>
  <c r="S52" i="12"/>
  <c r="R52" i="12"/>
  <c r="Q52" i="12"/>
  <c r="K52" i="12"/>
  <c r="L52" i="12"/>
  <c r="T52" i="12" s="1"/>
  <c r="U52" i="12" s="1"/>
  <c r="BP44" i="1" s="1"/>
  <c r="S51" i="12"/>
  <c r="R51" i="12"/>
  <c r="Q51" i="12"/>
  <c r="K51" i="12"/>
  <c r="L51" i="12"/>
  <c r="T51" i="12"/>
  <c r="U51" i="12" s="1"/>
  <c r="BP43" i="1" s="1"/>
  <c r="S50" i="12"/>
  <c r="R50" i="12"/>
  <c r="Q50" i="12"/>
  <c r="K50" i="12"/>
  <c r="L50" i="12"/>
  <c r="T50" i="12" s="1"/>
  <c r="U50" i="12" s="1"/>
  <c r="BP42" i="1" s="1"/>
  <c r="S49" i="12"/>
  <c r="R49" i="12"/>
  <c r="Q49" i="12"/>
  <c r="K49" i="12"/>
  <c r="L49" i="12"/>
  <c r="T49" i="12" s="1"/>
  <c r="U49" i="12" s="1"/>
  <c r="BP41" i="1" s="1"/>
  <c r="S48" i="12"/>
  <c r="R48" i="12"/>
  <c r="Q48" i="12"/>
  <c r="K48" i="12"/>
  <c r="L48" i="12"/>
  <c r="T48" i="12" s="1"/>
  <c r="U48" i="12" s="1"/>
  <c r="BP40" i="1" s="1"/>
  <c r="S47" i="12"/>
  <c r="R47" i="12"/>
  <c r="Q47" i="12"/>
  <c r="K47" i="12"/>
  <c r="L47" i="12"/>
  <c r="T47" i="12" s="1"/>
  <c r="U47" i="12" s="1"/>
  <c r="BP39" i="1" s="1"/>
  <c r="S46" i="12"/>
  <c r="R46" i="12"/>
  <c r="Q46" i="12"/>
  <c r="K46" i="12"/>
  <c r="L46" i="12"/>
  <c r="T46" i="12" s="1"/>
  <c r="U46" i="12" s="1"/>
  <c r="BP38" i="1" s="1"/>
  <c r="S45" i="12"/>
  <c r="R45" i="12"/>
  <c r="Q45" i="12"/>
  <c r="K45" i="12"/>
  <c r="L45" i="12"/>
  <c r="T45" i="12" s="1"/>
  <c r="U45" i="12" s="1"/>
  <c r="BP37" i="1" s="1"/>
  <c r="S44" i="12"/>
  <c r="R44" i="12"/>
  <c r="Q44" i="12"/>
  <c r="K44" i="12"/>
  <c r="L44" i="12"/>
  <c r="T44" i="12" s="1"/>
  <c r="U44" i="12" s="1"/>
  <c r="BP36" i="1" s="1"/>
  <c r="S43" i="12"/>
  <c r="R43" i="12"/>
  <c r="Q43" i="12"/>
  <c r="K43" i="12"/>
  <c r="L43" i="12"/>
  <c r="T43" i="12"/>
  <c r="U43" i="12" s="1"/>
  <c r="BP35" i="1" s="1"/>
  <c r="S42" i="12"/>
  <c r="R42" i="12"/>
  <c r="Q42" i="12"/>
  <c r="K42" i="12"/>
  <c r="L42" i="12"/>
  <c r="T42" i="12" s="1"/>
  <c r="U42" i="12" s="1"/>
  <c r="BP34" i="1" s="1"/>
  <c r="S41" i="12"/>
  <c r="R41" i="12"/>
  <c r="Q41" i="12"/>
  <c r="K41" i="12"/>
  <c r="L41" i="12"/>
  <c r="T41" i="12" s="1"/>
  <c r="U41" i="12" s="1"/>
  <c r="BP33" i="1" s="1"/>
  <c r="S40" i="12"/>
  <c r="R40" i="12"/>
  <c r="Q40" i="12"/>
  <c r="K40" i="12"/>
  <c r="L40" i="12"/>
  <c r="T40" i="12" s="1"/>
  <c r="U40" i="12" s="1"/>
  <c r="BP32" i="1" s="1"/>
  <c r="S39" i="12"/>
  <c r="R39" i="12"/>
  <c r="Q39" i="12"/>
  <c r="K39" i="12"/>
  <c r="L39" i="12"/>
  <c r="T39" i="12" s="1"/>
  <c r="U39" i="12" s="1"/>
  <c r="BP31" i="1" s="1"/>
  <c r="S38" i="12"/>
  <c r="R38" i="12"/>
  <c r="Q38" i="12"/>
  <c r="K38" i="12"/>
  <c r="L38" i="12"/>
  <c r="T38" i="12" s="1"/>
  <c r="U38" i="12" s="1"/>
  <c r="BP30" i="1" s="1"/>
  <c r="S37" i="12"/>
  <c r="R37" i="12"/>
  <c r="Q37" i="12"/>
  <c r="K37" i="12"/>
  <c r="L37" i="12"/>
  <c r="T37" i="12" s="1"/>
  <c r="U37" i="12" s="1"/>
  <c r="BP29" i="1" s="1"/>
  <c r="S36" i="12"/>
  <c r="R36" i="12"/>
  <c r="Q36" i="12"/>
  <c r="K36" i="12"/>
  <c r="L36" i="12"/>
  <c r="T36" i="12" s="1"/>
  <c r="U36" i="12" s="1"/>
  <c r="BP28" i="1" s="1"/>
  <c r="S35" i="12"/>
  <c r="R35" i="12"/>
  <c r="Q35" i="12"/>
  <c r="K35" i="12"/>
  <c r="L35" i="12"/>
  <c r="T35" i="12" s="1"/>
  <c r="U35" i="12" s="1"/>
  <c r="BP27" i="1" s="1"/>
  <c r="S34" i="12"/>
  <c r="R34" i="12"/>
  <c r="Q34" i="12"/>
  <c r="K34" i="12"/>
  <c r="L34" i="12"/>
  <c r="T34" i="12"/>
  <c r="U34" i="12" s="1"/>
  <c r="BP26" i="1" s="1"/>
  <c r="S33" i="12"/>
  <c r="R33" i="12"/>
  <c r="Q33" i="12"/>
  <c r="K33" i="12"/>
  <c r="L33" i="12"/>
  <c r="T33" i="12" s="1"/>
  <c r="U33" i="12" s="1"/>
  <c r="BP25" i="1" s="1"/>
  <c r="S32" i="12"/>
  <c r="R32" i="12"/>
  <c r="Q32" i="12"/>
  <c r="K32" i="12"/>
  <c r="L32" i="12"/>
  <c r="T32" i="12" s="1"/>
  <c r="U32" i="12" s="1"/>
  <c r="BP24" i="1" s="1"/>
  <c r="S31" i="12"/>
  <c r="R31" i="12"/>
  <c r="Q31" i="12"/>
  <c r="K31" i="12"/>
  <c r="L31" i="12"/>
  <c r="T31" i="12" s="1"/>
  <c r="U31" i="12" s="1"/>
  <c r="BP23" i="1" s="1"/>
  <c r="S30" i="12"/>
  <c r="R30" i="12"/>
  <c r="Q30" i="12"/>
  <c r="K30" i="12"/>
  <c r="L30" i="12"/>
  <c r="T30" i="12" s="1"/>
  <c r="U30" i="12" s="1"/>
  <c r="BP22" i="1" s="1"/>
  <c r="S29" i="12"/>
  <c r="R29" i="12"/>
  <c r="Q29" i="12"/>
  <c r="K29" i="12"/>
  <c r="L29" i="12"/>
  <c r="T29" i="12" s="1"/>
  <c r="U29" i="12" s="1"/>
  <c r="BP21" i="1" s="1"/>
  <c r="S28" i="12"/>
  <c r="R28" i="12"/>
  <c r="Q28" i="12"/>
  <c r="K28" i="12"/>
  <c r="L28" i="12"/>
  <c r="T28" i="12"/>
  <c r="U28" i="12" s="1"/>
  <c r="BP20" i="1" s="1"/>
  <c r="S27" i="12"/>
  <c r="R27" i="12"/>
  <c r="Q27" i="12"/>
  <c r="K27" i="12"/>
  <c r="L27" i="12"/>
  <c r="T27" i="12" s="1"/>
  <c r="U27" i="12" s="1"/>
  <c r="BP19" i="1" s="1"/>
  <c r="S26" i="12"/>
  <c r="R26" i="12"/>
  <c r="Q26" i="12"/>
  <c r="K26" i="12"/>
  <c r="L26" i="12"/>
  <c r="T26" i="12" s="1"/>
  <c r="U26" i="12" s="1"/>
  <c r="BP18" i="1" s="1"/>
  <c r="S25" i="12"/>
  <c r="R25" i="12"/>
  <c r="Q25" i="12"/>
  <c r="K25" i="12"/>
  <c r="L25" i="12"/>
  <c r="T25" i="12" s="1"/>
  <c r="U25" i="12" s="1"/>
  <c r="BP17" i="1" s="1"/>
  <c r="S24" i="12"/>
  <c r="R24" i="12"/>
  <c r="Q24" i="12"/>
  <c r="K24" i="12"/>
  <c r="L24" i="12"/>
  <c r="T24" i="12" s="1"/>
  <c r="S23" i="12"/>
  <c r="R23" i="12"/>
  <c r="Q23" i="12"/>
  <c r="K23" i="12"/>
  <c r="L23" i="12"/>
  <c r="T23" i="12" s="1"/>
  <c r="S22" i="12"/>
  <c r="R22" i="12"/>
  <c r="Q22" i="12"/>
  <c r="K22" i="12"/>
  <c r="L22" i="12"/>
  <c r="T22" i="12" s="1"/>
  <c r="S21" i="12"/>
  <c r="R21" i="12"/>
  <c r="Q21" i="12"/>
  <c r="K21" i="12"/>
  <c r="L21" i="12"/>
  <c r="T21" i="12" s="1"/>
  <c r="S20" i="12"/>
  <c r="R20" i="12"/>
  <c r="Q20" i="12"/>
  <c r="K20" i="12"/>
  <c r="L20" i="12"/>
  <c r="T20" i="12" s="1"/>
  <c r="S19" i="12"/>
  <c r="R19" i="12"/>
  <c r="Q19" i="12"/>
  <c r="K19" i="12"/>
  <c r="L19" i="12"/>
  <c r="T19" i="12" s="1"/>
  <c r="S18" i="12"/>
  <c r="R18" i="12"/>
  <c r="Q18" i="12"/>
  <c r="K18" i="12"/>
  <c r="L18" i="12"/>
  <c r="T18" i="12" s="1"/>
  <c r="S17" i="12"/>
  <c r="R17" i="12"/>
  <c r="Q17" i="12"/>
  <c r="K17" i="12"/>
  <c r="L17" i="12"/>
  <c r="T17" i="12" s="1"/>
  <c r="S16" i="12"/>
  <c r="R16" i="12"/>
  <c r="Q16" i="12"/>
  <c r="K16" i="12"/>
  <c r="L16" i="12"/>
  <c r="T16" i="12" s="1"/>
  <c r="S15" i="12"/>
  <c r="R15" i="12"/>
  <c r="Q15" i="12"/>
  <c r="K15" i="12"/>
  <c r="L15" i="12"/>
  <c r="T15" i="12" s="1"/>
  <c r="S14" i="12"/>
  <c r="R14" i="12"/>
  <c r="Q14" i="12"/>
  <c r="K14" i="12"/>
  <c r="L14" i="12"/>
  <c r="T14" i="12" s="1"/>
  <c r="S13" i="12"/>
  <c r="R13" i="12"/>
  <c r="Q13" i="12"/>
  <c r="K13" i="12"/>
  <c r="L13" i="12"/>
  <c r="T13" i="12" s="1"/>
  <c r="S12" i="12"/>
  <c r="R12" i="12"/>
  <c r="Q12" i="12"/>
  <c r="K12" i="12"/>
  <c r="L12" i="12"/>
  <c r="T12" i="12" s="1"/>
  <c r="S11" i="12"/>
  <c r="R11" i="12"/>
  <c r="Q11" i="12"/>
  <c r="K11" i="12"/>
  <c r="L11" i="12"/>
  <c r="T11" i="12" s="1"/>
  <c r="S10" i="12"/>
  <c r="R10" i="12"/>
  <c r="Q10" i="12"/>
  <c r="K10" i="12"/>
  <c r="L10" i="12"/>
  <c r="T10" i="12" s="1"/>
  <c r="S9" i="12"/>
  <c r="R9" i="12"/>
  <c r="Q9" i="12"/>
  <c r="K9" i="12"/>
  <c r="L9" i="12"/>
  <c r="T9" i="12" s="1"/>
  <c r="S8" i="12"/>
  <c r="R8" i="12"/>
  <c r="Q8" i="12"/>
  <c r="K8" i="12"/>
  <c r="L8" i="12"/>
  <c r="T8" i="12" s="1"/>
  <c r="U8" i="12" s="1"/>
  <c r="BP12" i="1" s="1"/>
  <c r="S7" i="12"/>
  <c r="R7" i="12"/>
  <c r="Q7" i="12"/>
  <c r="K7" i="12"/>
  <c r="L7" i="12"/>
  <c r="T7" i="12" s="1"/>
  <c r="U7" i="12" s="1"/>
  <c r="BP11" i="1" s="1"/>
  <c r="S6" i="12"/>
  <c r="R6" i="12"/>
  <c r="Q6" i="12"/>
  <c r="K6" i="12"/>
  <c r="L6" i="12"/>
  <c r="T6" i="12" s="1"/>
  <c r="U6" i="12" s="1"/>
  <c r="BP10" i="1" s="1"/>
  <c r="S5" i="12"/>
  <c r="R5" i="12"/>
  <c r="Q5" i="12"/>
  <c r="K5" i="12"/>
  <c r="L5" i="12"/>
  <c r="T5" i="12" s="1"/>
  <c r="U5" i="12" s="1"/>
  <c r="BP9" i="1" s="1"/>
  <c r="S4" i="12"/>
  <c r="R4" i="12"/>
  <c r="Q4" i="12"/>
  <c r="K4" i="12"/>
  <c r="L4" i="12"/>
  <c r="T4" i="12"/>
  <c r="U4" i="12" s="1"/>
  <c r="BP8" i="1" s="1"/>
  <c r="S3" i="12"/>
  <c r="R3" i="12"/>
  <c r="Q3" i="12"/>
  <c r="K3" i="12"/>
  <c r="L3" i="12"/>
  <c r="T3" i="12"/>
  <c r="U3" i="12" s="1"/>
  <c r="BP7" i="1" s="1"/>
  <c r="S88" i="11"/>
  <c r="R88" i="11"/>
  <c r="Q88" i="11"/>
  <c r="K88" i="11"/>
  <c r="L88" i="11"/>
  <c r="T88" i="11" s="1"/>
  <c r="S87" i="11"/>
  <c r="R87" i="11"/>
  <c r="Q87" i="11"/>
  <c r="K87" i="11"/>
  <c r="L87" i="11"/>
  <c r="T87" i="11" s="1"/>
  <c r="S86" i="11"/>
  <c r="R86" i="11"/>
  <c r="Q86" i="11"/>
  <c r="K86" i="11"/>
  <c r="L86" i="11"/>
  <c r="T86" i="11" s="1"/>
  <c r="S85" i="11"/>
  <c r="R85" i="11"/>
  <c r="Q85" i="11"/>
  <c r="K85" i="11"/>
  <c r="L85" i="11"/>
  <c r="T85" i="11" s="1"/>
  <c r="S84" i="11"/>
  <c r="R84" i="11"/>
  <c r="Q84" i="11"/>
  <c r="K84" i="11"/>
  <c r="L84" i="11"/>
  <c r="T84" i="11" s="1"/>
  <c r="S83" i="11"/>
  <c r="R83" i="11"/>
  <c r="Q83" i="11"/>
  <c r="K83" i="11"/>
  <c r="L83" i="11"/>
  <c r="T83" i="11" s="1"/>
  <c r="S82" i="11"/>
  <c r="R82" i="11"/>
  <c r="Q82" i="11"/>
  <c r="K82" i="11"/>
  <c r="L82" i="11"/>
  <c r="T82" i="11"/>
  <c r="S81" i="11"/>
  <c r="R81" i="11"/>
  <c r="Q81" i="11"/>
  <c r="K81" i="11"/>
  <c r="L81" i="11"/>
  <c r="T81" i="11" s="1"/>
  <c r="S80" i="11"/>
  <c r="R80" i="11"/>
  <c r="Q80" i="11"/>
  <c r="K80" i="11"/>
  <c r="L80" i="11"/>
  <c r="T80" i="11"/>
  <c r="S79" i="11"/>
  <c r="R79" i="11"/>
  <c r="Q79" i="11"/>
  <c r="K79" i="11"/>
  <c r="L79" i="11"/>
  <c r="T79" i="11" s="1"/>
  <c r="S78" i="11"/>
  <c r="R78" i="11"/>
  <c r="Q78" i="11"/>
  <c r="K78" i="11"/>
  <c r="L78" i="11"/>
  <c r="T78" i="11"/>
  <c r="S77" i="11"/>
  <c r="R77" i="11"/>
  <c r="Q77" i="11"/>
  <c r="K77" i="11"/>
  <c r="L77" i="11"/>
  <c r="T77" i="11" s="1"/>
  <c r="U75" i="11" s="1"/>
  <c r="BO58" i="1" s="1"/>
  <c r="S76" i="11"/>
  <c r="R76" i="11"/>
  <c r="Q76" i="11"/>
  <c r="K76" i="11"/>
  <c r="L76" i="11"/>
  <c r="T76" i="11" s="1"/>
  <c r="S75" i="11"/>
  <c r="R75" i="11"/>
  <c r="Q75" i="11"/>
  <c r="K75" i="11"/>
  <c r="L75" i="11"/>
  <c r="T75" i="11" s="1"/>
  <c r="S74" i="11"/>
  <c r="R74" i="11"/>
  <c r="Q74" i="11"/>
  <c r="K74" i="11"/>
  <c r="L74" i="11"/>
  <c r="T74" i="11" s="1"/>
  <c r="S73" i="11"/>
  <c r="R73" i="11"/>
  <c r="Q73" i="11"/>
  <c r="K73" i="11"/>
  <c r="L73" i="11"/>
  <c r="T73" i="11" s="1"/>
  <c r="S72" i="11"/>
  <c r="R72" i="11"/>
  <c r="Q72" i="11"/>
  <c r="K72" i="11"/>
  <c r="L72" i="11"/>
  <c r="T72" i="11" s="1"/>
  <c r="S71" i="11"/>
  <c r="R71" i="11"/>
  <c r="Q71" i="11"/>
  <c r="K71" i="11"/>
  <c r="L71" i="11"/>
  <c r="T71" i="11" s="1"/>
  <c r="S70" i="11"/>
  <c r="R70" i="11"/>
  <c r="Q70" i="11"/>
  <c r="K70" i="11"/>
  <c r="L70" i="11"/>
  <c r="T70" i="11" s="1"/>
  <c r="S69" i="11"/>
  <c r="R69" i="11"/>
  <c r="Q69" i="11"/>
  <c r="K69" i="11"/>
  <c r="L69" i="11"/>
  <c r="T69" i="11" s="1"/>
  <c r="S68" i="11"/>
  <c r="R68" i="11"/>
  <c r="Q68" i="11"/>
  <c r="K68" i="11"/>
  <c r="L68" i="11"/>
  <c r="T68" i="11" s="1"/>
  <c r="S67" i="11"/>
  <c r="R67" i="11"/>
  <c r="Q67" i="11"/>
  <c r="K67" i="11"/>
  <c r="L67" i="11"/>
  <c r="T67" i="11" s="1"/>
  <c r="S66" i="11"/>
  <c r="R66" i="11"/>
  <c r="Q66" i="11"/>
  <c r="K66" i="11"/>
  <c r="L66" i="11"/>
  <c r="T66" i="11" s="1"/>
  <c r="S65" i="11"/>
  <c r="R65" i="11"/>
  <c r="Q65" i="11"/>
  <c r="K65" i="11"/>
  <c r="L65" i="11"/>
  <c r="T65" i="11" s="1"/>
  <c r="S64" i="11"/>
  <c r="R64" i="11"/>
  <c r="Q64" i="11"/>
  <c r="K64" i="11"/>
  <c r="L64" i="11"/>
  <c r="T64" i="11" s="1"/>
  <c r="S63" i="11"/>
  <c r="R63" i="11"/>
  <c r="Q63" i="11"/>
  <c r="K63" i="11"/>
  <c r="L63" i="11"/>
  <c r="T63" i="11" s="1"/>
  <c r="S62" i="11"/>
  <c r="R62" i="11"/>
  <c r="Q62" i="11"/>
  <c r="K62" i="11"/>
  <c r="L62" i="11"/>
  <c r="T62" i="11" s="1"/>
  <c r="U62" i="11" s="1"/>
  <c r="BO54" i="1" s="1"/>
  <c r="S61" i="11"/>
  <c r="R61" i="11"/>
  <c r="Q61" i="11"/>
  <c r="K61" i="11"/>
  <c r="L61" i="11"/>
  <c r="T61" i="11"/>
  <c r="U61" i="11" s="1"/>
  <c r="BO53" i="1" s="1"/>
  <c r="S60" i="11"/>
  <c r="R60" i="11"/>
  <c r="Q60" i="11"/>
  <c r="K60" i="11"/>
  <c r="L60" i="11"/>
  <c r="T60" i="11" s="1"/>
  <c r="U60" i="11" s="1"/>
  <c r="BO52" i="1" s="1"/>
  <c r="S59" i="11"/>
  <c r="R59" i="11"/>
  <c r="Q59" i="11"/>
  <c r="K59" i="11"/>
  <c r="L59" i="11"/>
  <c r="T59" i="11" s="1"/>
  <c r="U59" i="11" s="1"/>
  <c r="BO51" i="1" s="1"/>
  <c r="S58" i="11"/>
  <c r="R58" i="11"/>
  <c r="Q58" i="11"/>
  <c r="K58" i="11"/>
  <c r="L58" i="11"/>
  <c r="T58" i="11" s="1"/>
  <c r="U58" i="11" s="1"/>
  <c r="BO50" i="1" s="1"/>
  <c r="S57" i="11"/>
  <c r="R57" i="11"/>
  <c r="Q57" i="11"/>
  <c r="K57" i="11"/>
  <c r="L57" i="11"/>
  <c r="T57" i="11" s="1"/>
  <c r="U57" i="11" s="1"/>
  <c r="BO49" i="1" s="1"/>
  <c r="S56" i="11"/>
  <c r="R56" i="11"/>
  <c r="Q56" i="11"/>
  <c r="K56" i="11"/>
  <c r="L56" i="11"/>
  <c r="T56" i="11" s="1"/>
  <c r="U56" i="11" s="1"/>
  <c r="BO48" i="1" s="1"/>
  <c r="S55" i="11"/>
  <c r="R55" i="11"/>
  <c r="Q55" i="11"/>
  <c r="K55" i="11"/>
  <c r="L55" i="11"/>
  <c r="T55" i="11" s="1"/>
  <c r="U55" i="11" s="1"/>
  <c r="BO47" i="1" s="1"/>
  <c r="S54" i="11"/>
  <c r="R54" i="11"/>
  <c r="Q54" i="11"/>
  <c r="K54" i="11"/>
  <c r="L54" i="11"/>
  <c r="T54" i="11" s="1"/>
  <c r="U54" i="11" s="1"/>
  <c r="BO46" i="1" s="1"/>
  <c r="S53" i="11"/>
  <c r="R53" i="11"/>
  <c r="Q53" i="11"/>
  <c r="K53" i="11"/>
  <c r="L53" i="11"/>
  <c r="T53" i="11"/>
  <c r="U53" i="11" s="1"/>
  <c r="BO45" i="1" s="1"/>
  <c r="S52" i="11"/>
  <c r="R52" i="11"/>
  <c r="Q52" i="11"/>
  <c r="K52" i="11"/>
  <c r="L52" i="11"/>
  <c r="T52" i="11" s="1"/>
  <c r="U52" i="11" s="1"/>
  <c r="BO44" i="1" s="1"/>
  <c r="S51" i="11"/>
  <c r="R51" i="11"/>
  <c r="Q51" i="11"/>
  <c r="K51" i="11"/>
  <c r="L51" i="11"/>
  <c r="T51" i="11" s="1"/>
  <c r="U51" i="11" s="1"/>
  <c r="BO43" i="1" s="1"/>
  <c r="S50" i="11"/>
  <c r="R50" i="11"/>
  <c r="Q50" i="11"/>
  <c r="K50" i="11"/>
  <c r="L50" i="11"/>
  <c r="T50" i="11" s="1"/>
  <c r="U50" i="11" s="1"/>
  <c r="BO42" i="1" s="1"/>
  <c r="S49" i="11"/>
  <c r="R49" i="11"/>
  <c r="Q49" i="11"/>
  <c r="K49" i="11"/>
  <c r="L49" i="11"/>
  <c r="T49" i="11" s="1"/>
  <c r="U49" i="11" s="1"/>
  <c r="BO41" i="1" s="1"/>
  <c r="S48" i="11"/>
  <c r="R48" i="11"/>
  <c r="Q48" i="11"/>
  <c r="K48" i="11"/>
  <c r="L48" i="11"/>
  <c r="T48" i="11" s="1"/>
  <c r="U48" i="11" s="1"/>
  <c r="BO40" i="1" s="1"/>
  <c r="S47" i="11"/>
  <c r="R47" i="11"/>
  <c r="Q47" i="11"/>
  <c r="K47" i="11"/>
  <c r="L47" i="11"/>
  <c r="T47" i="11" s="1"/>
  <c r="U47" i="11" s="1"/>
  <c r="BO39" i="1" s="1"/>
  <c r="S46" i="11"/>
  <c r="R46" i="11"/>
  <c r="Q46" i="11"/>
  <c r="K46" i="11"/>
  <c r="L46" i="11"/>
  <c r="T46" i="11" s="1"/>
  <c r="U46" i="11" s="1"/>
  <c r="BO38" i="1" s="1"/>
  <c r="S45" i="11"/>
  <c r="R45" i="11"/>
  <c r="Q45" i="11"/>
  <c r="K45" i="11"/>
  <c r="L45" i="11"/>
  <c r="T45" i="11" s="1"/>
  <c r="U45" i="11" s="1"/>
  <c r="BO37" i="1" s="1"/>
  <c r="S44" i="11"/>
  <c r="R44" i="11"/>
  <c r="Q44" i="11"/>
  <c r="K44" i="11"/>
  <c r="L44" i="11"/>
  <c r="T44" i="11" s="1"/>
  <c r="U44" i="11" s="1"/>
  <c r="BO36" i="1" s="1"/>
  <c r="S43" i="11"/>
  <c r="R43" i="11"/>
  <c r="Q43" i="11"/>
  <c r="K43" i="11"/>
  <c r="L43" i="11"/>
  <c r="T43" i="11" s="1"/>
  <c r="U43" i="11" s="1"/>
  <c r="BO35" i="1" s="1"/>
  <c r="S42" i="11"/>
  <c r="R42" i="11"/>
  <c r="Q42" i="11"/>
  <c r="K42" i="11"/>
  <c r="L42" i="11"/>
  <c r="T42" i="11" s="1"/>
  <c r="U42" i="11" s="1"/>
  <c r="BO34" i="1" s="1"/>
  <c r="S41" i="11"/>
  <c r="R41" i="11"/>
  <c r="Q41" i="11"/>
  <c r="K41" i="11"/>
  <c r="L41" i="11"/>
  <c r="T41" i="11" s="1"/>
  <c r="U41" i="11" s="1"/>
  <c r="BO33" i="1" s="1"/>
  <c r="S40" i="11"/>
  <c r="R40" i="11"/>
  <c r="Q40" i="11"/>
  <c r="K40" i="11"/>
  <c r="L40" i="11"/>
  <c r="T40" i="11" s="1"/>
  <c r="U40" i="11" s="1"/>
  <c r="BO32" i="1" s="1"/>
  <c r="S39" i="11"/>
  <c r="R39" i="11"/>
  <c r="Q39" i="11"/>
  <c r="K39" i="11"/>
  <c r="L39" i="11"/>
  <c r="T39" i="11" s="1"/>
  <c r="U39" i="11" s="1"/>
  <c r="BO31" i="1" s="1"/>
  <c r="S38" i="11"/>
  <c r="R38" i="11"/>
  <c r="Q38" i="11"/>
  <c r="K38" i="11"/>
  <c r="L38" i="11"/>
  <c r="T38" i="11" s="1"/>
  <c r="U38" i="11" s="1"/>
  <c r="BO30" i="1" s="1"/>
  <c r="S37" i="11"/>
  <c r="R37" i="11"/>
  <c r="Q37" i="11"/>
  <c r="K37" i="11"/>
  <c r="L37" i="11"/>
  <c r="T37" i="11" s="1"/>
  <c r="U37" i="11" s="1"/>
  <c r="BO29" i="1" s="1"/>
  <c r="S36" i="11"/>
  <c r="R36" i="11"/>
  <c r="Q36" i="11"/>
  <c r="K36" i="11"/>
  <c r="L36" i="11"/>
  <c r="T36" i="11" s="1"/>
  <c r="U36" i="11" s="1"/>
  <c r="BO28" i="1" s="1"/>
  <c r="S35" i="11"/>
  <c r="R35" i="11"/>
  <c r="Q35" i="11"/>
  <c r="K35" i="11"/>
  <c r="L35" i="11"/>
  <c r="T35" i="11" s="1"/>
  <c r="U35" i="11" s="1"/>
  <c r="BO27" i="1" s="1"/>
  <c r="S34" i="11"/>
  <c r="R34" i="11"/>
  <c r="Q34" i="11"/>
  <c r="K34" i="11"/>
  <c r="L34" i="11"/>
  <c r="T34" i="11" s="1"/>
  <c r="U34" i="11" s="1"/>
  <c r="BO26" i="1" s="1"/>
  <c r="S33" i="11"/>
  <c r="R33" i="11"/>
  <c r="Q33" i="11"/>
  <c r="K33" i="11"/>
  <c r="L33" i="11"/>
  <c r="T33" i="11"/>
  <c r="U33" i="11" s="1"/>
  <c r="BO25" i="1" s="1"/>
  <c r="S32" i="11"/>
  <c r="R32" i="11"/>
  <c r="Q32" i="11"/>
  <c r="K32" i="11"/>
  <c r="L32" i="11"/>
  <c r="T32" i="11" s="1"/>
  <c r="U32" i="11" s="1"/>
  <c r="BO24" i="1" s="1"/>
  <c r="S31" i="11"/>
  <c r="R31" i="11"/>
  <c r="Q31" i="11"/>
  <c r="K31" i="11"/>
  <c r="L31" i="11"/>
  <c r="T31" i="11" s="1"/>
  <c r="U31" i="11" s="1"/>
  <c r="BO23" i="1" s="1"/>
  <c r="S30" i="11"/>
  <c r="R30" i="11"/>
  <c r="Q30" i="11"/>
  <c r="K30" i="11"/>
  <c r="L30" i="11"/>
  <c r="T30" i="11" s="1"/>
  <c r="U30" i="11" s="1"/>
  <c r="BO22" i="1" s="1"/>
  <c r="S29" i="11"/>
  <c r="R29" i="11"/>
  <c r="Q29" i="11"/>
  <c r="K29" i="11"/>
  <c r="L29" i="11"/>
  <c r="T29" i="11" s="1"/>
  <c r="U29" i="11" s="1"/>
  <c r="BO21" i="1" s="1"/>
  <c r="S28" i="11"/>
  <c r="R28" i="11"/>
  <c r="Q28" i="11"/>
  <c r="K28" i="11"/>
  <c r="L28" i="11"/>
  <c r="T28" i="11" s="1"/>
  <c r="U28" i="11" s="1"/>
  <c r="BO20" i="1" s="1"/>
  <c r="S27" i="11"/>
  <c r="R27" i="11"/>
  <c r="Q27" i="11"/>
  <c r="K27" i="11"/>
  <c r="L27" i="11"/>
  <c r="T27" i="11"/>
  <c r="U27" i="11" s="1"/>
  <c r="BO19" i="1" s="1"/>
  <c r="S26" i="11"/>
  <c r="R26" i="11"/>
  <c r="Q26" i="11"/>
  <c r="K26" i="11"/>
  <c r="L26" i="11"/>
  <c r="T26" i="11" s="1"/>
  <c r="U26" i="11" s="1"/>
  <c r="BO18" i="1" s="1"/>
  <c r="S25" i="11"/>
  <c r="R25" i="11"/>
  <c r="Q25" i="11"/>
  <c r="K25" i="11"/>
  <c r="L25" i="11"/>
  <c r="T25" i="11" s="1"/>
  <c r="U25" i="11" s="1"/>
  <c r="BO17" i="1" s="1"/>
  <c r="S24" i="11"/>
  <c r="R24" i="11"/>
  <c r="Q24" i="11"/>
  <c r="K24" i="11"/>
  <c r="L24" i="11"/>
  <c r="T24" i="11" s="1"/>
  <c r="S23" i="11"/>
  <c r="R23" i="11"/>
  <c r="Q23" i="11"/>
  <c r="K23" i="11"/>
  <c r="L23" i="11"/>
  <c r="T23" i="11" s="1"/>
  <c r="S22" i="11"/>
  <c r="R22" i="11"/>
  <c r="Q22" i="11"/>
  <c r="K22" i="11"/>
  <c r="L22" i="11"/>
  <c r="T22" i="11" s="1"/>
  <c r="S21" i="11"/>
  <c r="R21" i="11"/>
  <c r="Q21" i="11"/>
  <c r="K21" i="11"/>
  <c r="L21" i="11"/>
  <c r="T21" i="11" s="1"/>
  <c r="S20" i="11"/>
  <c r="R20" i="11"/>
  <c r="Q20" i="11"/>
  <c r="K20" i="11"/>
  <c r="L20" i="11"/>
  <c r="T20" i="11"/>
  <c r="S19" i="11"/>
  <c r="R19" i="11"/>
  <c r="Q19" i="11"/>
  <c r="K19" i="11"/>
  <c r="L19" i="11"/>
  <c r="T19" i="11" s="1"/>
  <c r="S18" i="11"/>
  <c r="R18" i="11"/>
  <c r="Q18" i="11"/>
  <c r="K18" i="11"/>
  <c r="L18" i="11"/>
  <c r="T18" i="11" s="1"/>
  <c r="S17" i="11"/>
  <c r="R17" i="11"/>
  <c r="Q17" i="11"/>
  <c r="K17" i="11"/>
  <c r="L17" i="11"/>
  <c r="T17" i="11" s="1"/>
  <c r="S16" i="11"/>
  <c r="R16" i="11"/>
  <c r="Q16" i="11"/>
  <c r="K16" i="11"/>
  <c r="L16" i="11"/>
  <c r="T16" i="11" s="1"/>
  <c r="S15" i="11"/>
  <c r="R15" i="11"/>
  <c r="Q15" i="11"/>
  <c r="K15" i="11"/>
  <c r="L15" i="11"/>
  <c r="T15" i="11" s="1"/>
  <c r="S14" i="11"/>
  <c r="R14" i="11"/>
  <c r="Q14" i="11"/>
  <c r="K14" i="11"/>
  <c r="L14" i="11"/>
  <c r="T14" i="11" s="1"/>
  <c r="S13" i="11"/>
  <c r="R13" i="11"/>
  <c r="Q13" i="11"/>
  <c r="K13" i="11"/>
  <c r="L13" i="11"/>
  <c r="T13" i="11" s="1"/>
  <c r="S12" i="11"/>
  <c r="R12" i="11"/>
  <c r="Q12" i="11"/>
  <c r="K12" i="11"/>
  <c r="L12" i="11"/>
  <c r="T12" i="11"/>
  <c r="S11" i="11"/>
  <c r="R11" i="11"/>
  <c r="Q11" i="11"/>
  <c r="K11" i="11"/>
  <c r="L11" i="11"/>
  <c r="T11" i="11" s="1"/>
  <c r="S10" i="11"/>
  <c r="R10" i="11"/>
  <c r="Q10" i="11"/>
  <c r="K10" i="11"/>
  <c r="L10" i="11"/>
  <c r="T10" i="11" s="1"/>
  <c r="S9" i="11"/>
  <c r="R9" i="11"/>
  <c r="Q9" i="11"/>
  <c r="K9" i="11"/>
  <c r="L9" i="11"/>
  <c r="T9" i="11" s="1"/>
  <c r="S8" i="11"/>
  <c r="R8" i="11"/>
  <c r="Q8" i="11"/>
  <c r="K8" i="11"/>
  <c r="L8" i="11"/>
  <c r="T8" i="11" s="1"/>
  <c r="U8" i="11" s="1"/>
  <c r="BO12" i="1" s="1"/>
  <c r="S7" i="11"/>
  <c r="R7" i="11"/>
  <c r="Q7" i="11"/>
  <c r="K7" i="11"/>
  <c r="L7" i="11"/>
  <c r="T7" i="11" s="1"/>
  <c r="U7" i="11" s="1"/>
  <c r="BO11" i="1" s="1"/>
  <c r="S6" i="11"/>
  <c r="R6" i="11"/>
  <c r="Q6" i="11"/>
  <c r="K6" i="11"/>
  <c r="L6" i="11"/>
  <c r="T6" i="11" s="1"/>
  <c r="U6" i="11" s="1"/>
  <c r="BO10" i="1" s="1"/>
  <c r="S5" i="11"/>
  <c r="R5" i="11"/>
  <c r="Q5" i="11"/>
  <c r="K5" i="11"/>
  <c r="L5" i="11"/>
  <c r="T5" i="11" s="1"/>
  <c r="U5" i="11" s="1"/>
  <c r="BO9" i="1" s="1"/>
  <c r="S4" i="11"/>
  <c r="R4" i="11"/>
  <c r="Q4" i="11"/>
  <c r="K4" i="11"/>
  <c r="L4" i="11"/>
  <c r="T4" i="11" s="1"/>
  <c r="U4" i="11" s="1"/>
  <c r="BO8" i="1" s="1"/>
  <c r="S3" i="11"/>
  <c r="R3" i="11"/>
  <c r="Q3" i="11"/>
  <c r="K3" i="11"/>
  <c r="L3" i="11"/>
  <c r="T3" i="11" s="1"/>
  <c r="U3" i="11" s="1"/>
  <c r="BO7" i="1" s="1"/>
  <c r="S88" i="10"/>
  <c r="R88" i="10"/>
  <c r="Q88" i="10"/>
  <c r="K88" i="10"/>
  <c r="L88" i="10"/>
  <c r="T88" i="10"/>
  <c r="S87" i="10"/>
  <c r="R87" i="10"/>
  <c r="Q87" i="10"/>
  <c r="K87" i="10"/>
  <c r="L87" i="10"/>
  <c r="T87" i="10" s="1"/>
  <c r="S86" i="10"/>
  <c r="R86" i="10"/>
  <c r="Q86" i="10"/>
  <c r="K86" i="10"/>
  <c r="L86" i="10"/>
  <c r="T86" i="10" s="1"/>
  <c r="S85" i="10"/>
  <c r="R85" i="10"/>
  <c r="Q85" i="10"/>
  <c r="K85" i="10"/>
  <c r="L85" i="10"/>
  <c r="T85" i="10" s="1"/>
  <c r="S84" i="10"/>
  <c r="R84" i="10"/>
  <c r="Q84" i="10"/>
  <c r="K84" i="10"/>
  <c r="L84" i="10"/>
  <c r="T84" i="10" s="1"/>
  <c r="S83" i="10"/>
  <c r="R83" i="10"/>
  <c r="Q83" i="10"/>
  <c r="K83" i="10"/>
  <c r="L83" i="10"/>
  <c r="T83" i="10" s="1"/>
  <c r="S82" i="10"/>
  <c r="R82" i="10"/>
  <c r="Q82" i="10"/>
  <c r="K82" i="10"/>
  <c r="L82" i="10"/>
  <c r="T82" i="10" s="1"/>
  <c r="S81" i="10"/>
  <c r="R81" i="10"/>
  <c r="Q81" i="10"/>
  <c r="K81" i="10"/>
  <c r="L81" i="10"/>
  <c r="T81" i="10" s="1"/>
  <c r="S80" i="10"/>
  <c r="R80" i="10"/>
  <c r="Q80" i="10"/>
  <c r="K80" i="10"/>
  <c r="L80" i="10"/>
  <c r="T80" i="10"/>
  <c r="S79" i="10"/>
  <c r="R79" i="10"/>
  <c r="Q79" i="10"/>
  <c r="K79" i="10"/>
  <c r="L79" i="10"/>
  <c r="T79" i="10" s="1"/>
  <c r="S78" i="10"/>
  <c r="R78" i="10"/>
  <c r="Q78" i="10"/>
  <c r="K78" i="10"/>
  <c r="L78" i="10"/>
  <c r="T78" i="10" s="1"/>
  <c r="S77" i="10"/>
  <c r="R77" i="10"/>
  <c r="Q77" i="10"/>
  <c r="K77" i="10"/>
  <c r="L77" i="10"/>
  <c r="T77" i="10" s="1"/>
  <c r="S76" i="10"/>
  <c r="R76" i="10"/>
  <c r="Q76" i="10"/>
  <c r="K76" i="10"/>
  <c r="L76" i="10"/>
  <c r="T76" i="10"/>
  <c r="S75" i="10"/>
  <c r="R75" i="10"/>
  <c r="Q75" i="10"/>
  <c r="K75" i="10"/>
  <c r="L75" i="10"/>
  <c r="T75" i="10" s="1"/>
  <c r="S74" i="10"/>
  <c r="R74" i="10"/>
  <c r="Q74" i="10"/>
  <c r="K74" i="10"/>
  <c r="L74" i="10"/>
  <c r="T74" i="10" s="1"/>
  <c r="S73" i="10"/>
  <c r="R73" i="10"/>
  <c r="Q73" i="10"/>
  <c r="K73" i="10"/>
  <c r="L73" i="10"/>
  <c r="T73" i="10" s="1"/>
  <c r="S72" i="10"/>
  <c r="R72" i="10"/>
  <c r="Q72" i="10"/>
  <c r="K72" i="10"/>
  <c r="L72" i="10"/>
  <c r="T72" i="10" s="1"/>
  <c r="S71" i="10"/>
  <c r="R71" i="10"/>
  <c r="Q71" i="10"/>
  <c r="K71" i="10"/>
  <c r="L71" i="10"/>
  <c r="T71" i="10" s="1"/>
  <c r="S70" i="10"/>
  <c r="R70" i="10"/>
  <c r="Q70" i="10"/>
  <c r="K70" i="10"/>
  <c r="L70" i="10"/>
  <c r="T70" i="10"/>
  <c r="S69" i="10"/>
  <c r="R69" i="10"/>
  <c r="Q69" i="10"/>
  <c r="K69" i="10"/>
  <c r="L69" i="10"/>
  <c r="T69" i="10" s="1"/>
  <c r="S68" i="10"/>
  <c r="R68" i="10"/>
  <c r="Q68" i="10"/>
  <c r="K68" i="10"/>
  <c r="L68" i="10"/>
  <c r="T68" i="10"/>
  <c r="S67" i="10"/>
  <c r="R67" i="10"/>
  <c r="Q67" i="10"/>
  <c r="K67" i="10"/>
  <c r="L67" i="10"/>
  <c r="T67" i="10" s="1"/>
  <c r="S66" i="10"/>
  <c r="R66" i="10"/>
  <c r="Q66" i="10"/>
  <c r="K66" i="10"/>
  <c r="L66" i="10"/>
  <c r="T66" i="10" s="1"/>
  <c r="S65" i="10"/>
  <c r="R65" i="10"/>
  <c r="Q65" i="10"/>
  <c r="K65" i="10"/>
  <c r="L65" i="10"/>
  <c r="T65" i="10" s="1"/>
  <c r="S64" i="10"/>
  <c r="R64" i="10"/>
  <c r="Q64" i="10"/>
  <c r="K64" i="10"/>
  <c r="L64" i="10"/>
  <c r="T64" i="10" s="1"/>
  <c r="S63" i="10"/>
  <c r="R63" i="10"/>
  <c r="Q63" i="10"/>
  <c r="K63" i="10"/>
  <c r="L63" i="10"/>
  <c r="T63" i="10" s="1"/>
  <c r="S62" i="10"/>
  <c r="R62" i="10"/>
  <c r="Q62" i="10"/>
  <c r="K62" i="10"/>
  <c r="L62" i="10"/>
  <c r="T62" i="10" s="1"/>
  <c r="U62" i="10" s="1"/>
  <c r="BN54" i="1" s="1"/>
  <c r="S61" i="10"/>
  <c r="R61" i="10"/>
  <c r="Q61" i="10"/>
  <c r="K61" i="10"/>
  <c r="L61" i="10"/>
  <c r="T61" i="10" s="1"/>
  <c r="U61" i="10" s="1"/>
  <c r="BN53" i="1" s="1"/>
  <c r="S60" i="10"/>
  <c r="R60" i="10"/>
  <c r="Q60" i="10"/>
  <c r="K60" i="10"/>
  <c r="L60" i="10"/>
  <c r="T60" i="10"/>
  <c r="U60" i="10" s="1"/>
  <c r="BN52" i="1" s="1"/>
  <c r="S59" i="10"/>
  <c r="R59" i="10"/>
  <c r="Q59" i="10"/>
  <c r="K59" i="10"/>
  <c r="L59" i="10"/>
  <c r="T59" i="10" s="1"/>
  <c r="U59" i="10" s="1"/>
  <c r="BN51" i="1" s="1"/>
  <c r="S58" i="10"/>
  <c r="R58" i="10"/>
  <c r="Q58" i="10"/>
  <c r="K58" i="10"/>
  <c r="L58" i="10"/>
  <c r="T58" i="10" s="1"/>
  <c r="U58" i="10" s="1"/>
  <c r="BN50" i="1" s="1"/>
  <c r="S57" i="10"/>
  <c r="R57" i="10"/>
  <c r="Q57" i="10"/>
  <c r="K57" i="10"/>
  <c r="L57" i="10"/>
  <c r="T57" i="10" s="1"/>
  <c r="U57" i="10" s="1"/>
  <c r="BN49" i="1" s="1"/>
  <c r="S56" i="10"/>
  <c r="R56" i="10"/>
  <c r="Q56" i="10"/>
  <c r="K56" i="10"/>
  <c r="L56" i="10"/>
  <c r="T56" i="10" s="1"/>
  <c r="U56" i="10" s="1"/>
  <c r="BN48" i="1" s="1"/>
  <c r="S55" i="10"/>
  <c r="R55" i="10"/>
  <c r="Q55" i="10"/>
  <c r="K55" i="10"/>
  <c r="L55" i="10"/>
  <c r="T55" i="10" s="1"/>
  <c r="U55" i="10" s="1"/>
  <c r="BN47" i="1" s="1"/>
  <c r="S54" i="10"/>
  <c r="R54" i="10"/>
  <c r="Q54" i="10"/>
  <c r="K54" i="10"/>
  <c r="L54" i="10"/>
  <c r="T54" i="10" s="1"/>
  <c r="U54" i="10" s="1"/>
  <c r="BN46" i="1" s="1"/>
  <c r="S53" i="10"/>
  <c r="R53" i="10"/>
  <c r="Q53" i="10"/>
  <c r="K53" i="10"/>
  <c r="L53" i="10"/>
  <c r="T53" i="10" s="1"/>
  <c r="U53" i="10" s="1"/>
  <c r="BN45" i="1" s="1"/>
  <c r="S52" i="10"/>
  <c r="R52" i="10"/>
  <c r="Q52" i="10"/>
  <c r="K52" i="10"/>
  <c r="L52" i="10"/>
  <c r="T52" i="10" s="1"/>
  <c r="U52" i="10" s="1"/>
  <c r="BN44" i="1" s="1"/>
  <c r="S51" i="10"/>
  <c r="R51" i="10"/>
  <c r="Q51" i="10"/>
  <c r="K51" i="10"/>
  <c r="L51" i="10"/>
  <c r="T51" i="10" s="1"/>
  <c r="U51" i="10" s="1"/>
  <c r="BN43" i="1" s="1"/>
  <c r="S50" i="10"/>
  <c r="R50" i="10"/>
  <c r="Q50" i="10"/>
  <c r="K50" i="10"/>
  <c r="L50" i="10"/>
  <c r="T50" i="10" s="1"/>
  <c r="U50" i="10" s="1"/>
  <c r="BN42" i="1" s="1"/>
  <c r="S49" i="10"/>
  <c r="R49" i="10"/>
  <c r="Q49" i="10"/>
  <c r="K49" i="10"/>
  <c r="L49" i="10"/>
  <c r="T49" i="10"/>
  <c r="U49" i="10" s="1"/>
  <c r="BN41" i="1" s="1"/>
  <c r="S48" i="10"/>
  <c r="R48" i="10"/>
  <c r="Q48" i="10"/>
  <c r="K48" i="10"/>
  <c r="L48" i="10"/>
  <c r="T48" i="10"/>
  <c r="U48" i="10" s="1"/>
  <c r="BN40" i="1" s="1"/>
  <c r="S47" i="10"/>
  <c r="R47" i="10"/>
  <c r="Q47" i="10"/>
  <c r="K47" i="10"/>
  <c r="L47" i="10"/>
  <c r="T47" i="10" s="1"/>
  <c r="U47" i="10" s="1"/>
  <c r="BN39" i="1"/>
  <c r="S46" i="10"/>
  <c r="R46" i="10"/>
  <c r="Q46" i="10"/>
  <c r="K46" i="10"/>
  <c r="L46" i="10"/>
  <c r="T46" i="10"/>
  <c r="U46" i="10" s="1"/>
  <c r="BN38" i="1" s="1"/>
  <c r="S45" i="10"/>
  <c r="R45" i="10"/>
  <c r="Q45" i="10"/>
  <c r="K45" i="10"/>
  <c r="L45" i="10"/>
  <c r="T45" i="10" s="1"/>
  <c r="U45" i="10" s="1"/>
  <c r="BN37" i="1" s="1"/>
  <c r="S44" i="10"/>
  <c r="R44" i="10"/>
  <c r="Q44" i="10"/>
  <c r="K44" i="10"/>
  <c r="L44" i="10"/>
  <c r="T44" i="10" s="1"/>
  <c r="U44" i="10" s="1"/>
  <c r="BN36" i="1" s="1"/>
  <c r="S43" i="10"/>
  <c r="R43" i="10"/>
  <c r="Q43" i="10"/>
  <c r="K43" i="10"/>
  <c r="L43" i="10"/>
  <c r="T43" i="10" s="1"/>
  <c r="U43" i="10" s="1"/>
  <c r="BN35" i="1" s="1"/>
  <c r="S42" i="10"/>
  <c r="R42" i="10"/>
  <c r="Q42" i="10"/>
  <c r="K42" i="10"/>
  <c r="L42" i="10"/>
  <c r="T42" i="10" s="1"/>
  <c r="U42" i="10" s="1"/>
  <c r="BN34" i="1" s="1"/>
  <c r="S41" i="10"/>
  <c r="R41" i="10"/>
  <c r="Q41" i="10"/>
  <c r="K41" i="10"/>
  <c r="L41" i="10"/>
  <c r="T41" i="10" s="1"/>
  <c r="U41" i="10" s="1"/>
  <c r="BN33" i="1" s="1"/>
  <c r="S40" i="10"/>
  <c r="R40" i="10"/>
  <c r="Q40" i="10"/>
  <c r="K40" i="10"/>
  <c r="L40" i="10"/>
  <c r="T40" i="10" s="1"/>
  <c r="U40" i="10" s="1"/>
  <c r="BN32" i="1" s="1"/>
  <c r="S39" i="10"/>
  <c r="R39" i="10"/>
  <c r="Q39" i="10"/>
  <c r="K39" i="10"/>
  <c r="L39" i="10"/>
  <c r="T39" i="10" s="1"/>
  <c r="U39" i="10" s="1"/>
  <c r="BN31" i="1" s="1"/>
  <c r="S38" i="10"/>
  <c r="R38" i="10"/>
  <c r="Q38" i="10"/>
  <c r="K38" i="10"/>
  <c r="L38" i="10"/>
  <c r="T38" i="10" s="1"/>
  <c r="U38" i="10" s="1"/>
  <c r="BN30" i="1" s="1"/>
  <c r="S37" i="10"/>
  <c r="R37" i="10"/>
  <c r="Q37" i="10"/>
  <c r="K37" i="10"/>
  <c r="L37" i="10"/>
  <c r="T37" i="10" s="1"/>
  <c r="U37" i="10" s="1"/>
  <c r="BN29" i="1" s="1"/>
  <c r="S36" i="10"/>
  <c r="R36" i="10"/>
  <c r="Q36" i="10"/>
  <c r="K36" i="10"/>
  <c r="L36" i="10"/>
  <c r="T36" i="10" s="1"/>
  <c r="U36" i="10" s="1"/>
  <c r="BN28" i="1" s="1"/>
  <c r="S35" i="10"/>
  <c r="R35" i="10"/>
  <c r="Q35" i="10"/>
  <c r="K35" i="10"/>
  <c r="L35" i="10"/>
  <c r="T35" i="10" s="1"/>
  <c r="U35" i="10" s="1"/>
  <c r="BN27" i="1"/>
  <c r="S34" i="10"/>
  <c r="R34" i="10"/>
  <c r="Q34" i="10"/>
  <c r="K34" i="10"/>
  <c r="L34" i="10"/>
  <c r="T34" i="10" s="1"/>
  <c r="U34" i="10" s="1"/>
  <c r="BN26" i="1" s="1"/>
  <c r="S33" i="10"/>
  <c r="R33" i="10"/>
  <c r="Q33" i="10"/>
  <c r="K33" i="10"/>
  <c r="L33" i="10"/>
  <c r="T33" i="10" s="1"/>
  <c r="U33" i="10" s="1"/>
  <c r="BN25" i="1" s="1"/>
  <c r="S32" i="10"/>
  <c r="R32" i="10"/>
  <c r="Q32" i="10"/>
  <c r="K32" i="10"/>
  <c r="L32" i="10"/>
  <c r="T32" i="10" s="1"/>
  <c r="U32" i="10" s="1"/>
  <c r="BN24" i="1" s="1"/>
  <c r="S31" i="10"/>
  <c r="R31" i="10"/>
  <c r="Q31" i="10"/>
  <c r="K31" i="10"/>
  <c r="L31" i="10"/>
  <c r="T31" i="10" s="1"/>
  <c r="U31" i="10" s="1"/>
  <c r="BN23" i="1" s="1"/>
  <c r="S30" i="10"/>
  <c r="R30" i="10"/>
  <c r="Q30" i="10"/>
  <c r="K30" i="10"/>
  <c r="L30" i="10"/>
  <c r="T30" i="10" s="1"/>
  <c r="U30" i="10" s="1"/>
  <c r="BN22" i="1" s="1"/>
  <c r="S29" i="10"/>
  <c r="R29" i="10"/>
  <c r="Q29" i="10"/>
  <c r="K29" i="10"/>
  <c r="L29" i="10"/>
  <c r="T29" i="10" s="1"/>
  <c r="U29" i="10" s="1"/>
  <c r="BN21" i="1" s="1"/>
  <c r="S28" i="10"/>
  <c r="R28" i="10"/>
  <c r="Q28" i="10"/>
  <c r="K28" i="10"/>
  <c r="L28" i="10"/>
  <c r="T28" i="10" s="1"/>
  <c r="U28" i="10" s="1"/>
  <c r="BN20" i="1" s="1"/>
  <c r="S27" i="10"/>
  <c r="R27" i="10"/>
  <c r="Q27" i="10"/>
  <c r="K27" i="10"/>
  <c r="L27" i="10"/>
  <c r="T27" i="10" s="1"/>
  <c r="U27" i="10" s="1"/>
  <c r="BN19" i="1" s="1"/>
  <c r="S26" i="10"/>
  <c r="R26" i="10"/>
  <c r="Q26" i="10"/>
  <c r="K26" i="10"/>
  <c r="L26" i="10"/>
  <c r="T26" i="10" s="1"/>
  <c r="U26" i="10" s="1"/>
  <c r="BN18" i="1" s="1"/>
  <c r="S25" i="10"/>
  <c r="R25" i="10"/>
  <c r="Q25" i="10"/>
  <c r="K25" i="10"/>
  <c r="L25" i="10"/>
  <c r="T25" i="10" s="1"/>
  <c r="U25" i="10" s="1"/>
  <c r="BN17" i="1" s="1"/>
  <c r="S24" i="10"/>
  <c r="R24" i="10"/>
  <c r="Q24" i="10"/>
  <c r="K24" i="10"/>
  <c r="L24" i="10"/>
  <c r="T24" i="10" s="1"/>
  <c r="S23" i="10"/>
  <c r="R23" i="10"/>
  <c r="Q23" i="10"/>
  <c r="K23" i="10"/>
  <c r="L23" i="10"/>
  <c r="T23" i="10" s="1"/>
  <c r="S22" i="10"/>
  <c r="R22" i="10"/>
  <c r="Q22" i="10"/>
  <c r="K22" i="10"/>
  <c r="L22" i="10"/>
  <c r="T22" i="10" s="1"/>
  <c r="S21" i="10"/>
  <c r="R21" i="10"/>
  <c r="Q21" i="10"/>
  <c r="K21" i="10"/>
  <c r="L21" i="10"/>
  <c r="T21" i="10" s="1"/>
  <c r="S20" i="10"/>
  <c r="R20" i="10"/>
  <c r="Q20" i="10"/>
  <c r="K20" i="10"/>
  <c r="L20" i="10"/>
  <c r="T20" i="10"/>
  <c r="S19" i="10"/>
  <c r="R19" i="10"/>
  <c r="Q19" i="10"/>
  <c r="K19" i="10"/>
  <c r="L19" i="10"/>
  <c r="T19" i="10" s="1"/>
  <c r="S18" i="10"/>
  <c r="R18" i="10"/>
  <c r="Q18" i="10"/>
  <c r="K18" i="10"/>
  <c r="L18" i="10"/>
  <c r="T18" i="10" s="1"/>
  <c r="S17" i="10"/>
  <c r="R17" i="10"/>
  <c r="Q17" i="10"/>
  <c r="K17" i="10"/>
  <c r="L17" i="10"/>
  <c r="T17" i="10" s="1"/>
  <c r="S16" i="10"/>
  <c r="R16" i="10"/>
  <c r="Q16" i="10"/>
  <c r="K16" i="10"/>
  <c r="L16" i="10"/>
  <c r="T16" i="10" s="1"/>
  <c r="S15" i="10"/>
  <c r="R15" i="10"/>
  <c r="Q15" i="10"/>
  <c r="K15" i="10"/>
  <c r="L15" i="10"/>
  <c r="T15" i="10" s="1"/>
  <c r="S14" i="10"/>
  <c r="R14" i="10"/>
  <c r="Q14" i="10"/>
  <c r="K14" i="10"/>
  <c r="L14" i="10"/>
  <c r="T14" i="10" s="1"/>
  <c r="S13" i="10"/>
  <c r="R13" i="10"/>
  <c r="Q13" i="10"/>
  <c r="K13" i="10"/>
  <c r="L13" i="10"/>
  <c r="T13" i="10" s="1"/>
  <c r="S12" i="10"/>
  <c r="R12" i="10"/>
  <c r="Q12" i="10"/>
  <c r="K12" i="10"/>
  <c r="L12" i="10"/>
  <c r="T12" i="10"/>
  <c r="S11" i="10"/>
  <c r="R11" i="10"/>
  <c r="Q11" i="10"/>
  <c r="K11" i="10"/>
  <c r="L11" i="10"/>
  <c r="T11" i="10" s="1"/>
  <c r="S10" i="10"/>
  <c r="R10" i="10"/>
  <c r="Q10" i="10"/>
  <c r="K10" i="10"/>
  <c r="L10" i="10"/>
  <c r="T10" i="10" s="1"/>
  <c r="S9" i="10"/>
  <c r="R9" i="10"/>
  <c r="Q9" i="10"/>
  <c r="K9" i="10"/>
  <c r="L9" i="10"/>
  <c r="T9" i="10" s="1"/>
  <c r="S8" i="10"/>
  <c r="R8" i="10"/>
  <c r="Q8" i="10"/>
  <c r="K8" i="10"/>
  <c r="L8" i="10"/>
  <c r="T8" i="10"/>
  <c r="U8" i="10" s="1"/>
  <c r="BN12" i="1" s="1"/>
  <c r="S7" i="10"/>
  <c r="R7" i="10"/>
  <c r="Q7" i="10"/>
  <c r="K7" i="10"/>
  <c r="L7" i="10"/>
  <c r="T7" i="10" s="1"/>
  <c r="U7" i="10" s="1"/>
  <c r="BN11" i="1"/>
  <c r="S6" i="10"/>
  <c r="R6" i="10"/>
  <c r="Q6" i="10"/>
  <c r="K6" i="10"/>
  <c r="L6" i="10"/>
  <c r="T6" i="10"/>
  <c r="U6" i="10" s="1"/>
  <c r="BN10" i="1" s="1"/>
  <c r="S5" i="10"/>
  <c r="R5" i="10"/>
  <c r="Q5" i="10"/>
  <c r="K5" i="10"/>
  <c r="L5" i="10"/>
  <c r="T5" i="10"/>
  <c r="U5" i="10" s="1"/>
  <c r="BN9" i="1" s="1"/>
  <c r="S4" i="10"/>
  <c r="R4" i="10"/>
  <c r="Q4" i="10"/>
  <c r="K4" i="10"/>
  <c r="L4" i="10"/>
  <c r="T4" i="10"/>
  <c r="U4" i="10" s="1"/>
  <c r="BN8" i="1" s="1"/>
  <c r="S3" i="10"/>
  <c r="R3" i="10"/>
  <c r="Q3" i="10"/>
  <c r="K3" i="10"/>
  <c r="L3" i="10"/>
  <c r="T3" i="10" s="1"/>
  <c r="U3" i="10" s="1"/>
  <c r="BN7" i="1"/>
  <c r="S88" i="9"/>
  <c r="R88" i="9"/>
  <c r="Q88" i="9"/>
  <c r="K88" i="9"/>
  <c r="L88" i="9"/>
  <c r="T88" i="9"/>
  <c r="S87" i="9"/>
  <c r="R87" i="9"/>
  <c r="Q87" i="9"/>
  <c r="K87" i="9"/>
  <c r="L87" i="9"/>
  <c r="T87" i="9" s="1"/>
  <c r="S86" i="9"/>
  <c r="R86" i="9"/>
  <c r="Q86" i="9"/>
  <c r="K86" i="9"/>
  <c r="L86" i="9"/>
  <c r="T86" i="9" s="1"/>
  <c r="S85" i="9"/>
  <c r="R85" i="9"/>
  <c r="Q85" i="9"/>
  <c r="K85" i="9"/>
  <c r="L85" i="9"/>
  <c r="T85" i="9" s="1"/>
  <c r="S84" i="9"/>
  <c r="R84" i="9"/>
  <c r="Q84" i="9"/>
  <c r="K84" i="9"/>
  <c r="L84" i="9"/>
  <c r="T84" i="9"/>
  <c r="S83" i="9"/>
  <c r="R83" i="9"/>
  <c r="Q83" i="9"/>
  <c r="K83" i="9"/>
  <c r="L83" i="9"/>
  <c r="T83" i="9" s="1"/>
  <c r="S82" i="9"/>
  <c r="R82" i="9"/>
  <c r="Q82" i="9"/>
  <c r="K82" i="9"/>
  <c r="L82" i="9"/>
  <c r="T82" i="9" s="1"/>
  <c r="S81" i="9"/>
  <c r="R81" i="9"/>
  <c r="Q81" i="9"/>
  <c r="K81" i="9"/>
  <c r="L81" i="9"/>
  <c r="T81" i="9" s="1"/>
  <c r="S80" i="9"/>
  <c r="R80" i="9"/>
  <c r="Q80" i="9"/>
  <c r="K80" i="9"/>
  <c r="L80" i="9"/>
  <c r="T80" i="9" s="1"/>
  <c r="S79" i="9"/>
  <c r="R79" i="9"/>
  <c r="Q79" i="9"/>
  <c r="K79" i="9"/>
  <c r="L79" i="9"/>
  <c r="T79" i="9" s="1"/>
  <c r="S78" i="9"/>
  <c r="R78" i="9"/>
  <c r="Q78" i="9"/>
  <c r="K78" i="9"/>
  <c r="L78" i="9"/>
  <c r="T78" i="9"/>
  <c r="S77" i="9"/>
  <c r="R77" i="9"/>
  <c r="Q77" i="9"/>
  <c r="K77" i="9"/>
  <c r="L77" i="9"/>
  <c r="T77" i="9" s="1"/>
  <c r="S76" i="9"/>
  <c r="R76" i="9"/>
  <c r="Q76" i="9"/>
  <c r="K76" i="9"/>
  <c r="L76" i="9"/>
  <c r="T76" i="9" s="1"/>
  <c r="S75" i="9"/>
  <c r="R75" i="9"/>
  <c r="Q75" i="9"/>
  <c r="K75" i="9"/>
  <c r="L75" i="9"/>
  <c r="T75" i="9" s="1"/>
  <c r="S74" i="9"/>
  <c r="R74" i="9"/>
  <c r="Q74" i="9"/>
  <c r="K74" i="9"/>
  <c r="L74" i="9"/>
  <c r="T74" i="9" s="1"/>
  <c r="S73" i="9"/>
  <c r="R73" i="9"/>
  <c r="Q73" i="9"/>
  <c r="K73" i="9"/>
  <c r="L73" i="9"/>
  <c r="T73" i="9" s="1"/>
  <c r="S72" i="9"/>
  <c r="R72" i="9"/>
  <c r="Q72" i="9"/>
  <c r="K72" i="9"/>
  <c r="L72" i="9"/>
  <c r="T72" i="9" s="1"/>
  <c r="S71" i="9"/>
  <c r="R71" i="9"/>
  <c r="Q71" i="9"/>
  <c r="K71" i="9"/>
  <c r="L71" i="9"/>
  <c r="T71" i="9" s="1"/>
  <c r="S70" i="9"/>
  <c r="R70" i="9"/>
  <c r="Q70" i="9"/>
  <c r="K70" i="9"/>
  <c r="L70" i="9"/>
  <c r="T70" i="9"/>
  <c r="S69" i="9"/>
  <c r="R69" i="9"/>
  <c r="Q69" i="9"/>
  <c r="K69" i="9"/>
  <c r="L69" i="9"/>
  <c r="T69" i="9" s="1"/>
  <c r="S68" i="9"/>
  <c r="R68" i="9"/>
  <c r="Q68" i="9"/>
  <c r="K68" i="9"/>
  <c r="L68" i="9"/>
  <c r="T68" i="9" s="1"/>
  <c r="S67" i="9"/>
  <c r="R67" i="9"/>
  <c r="Q67" i="9"/>
  <c r="K67" i="9"/>
  <c r="L67" i="9"/>
  <c r="T67" i="9" s="1"/>
  <c r="S66" i="9"/>
  <c r="R66" i="9"/>
  <c r="Q66" i="9"/>
  <c r="K66" i="9"/>
  <c r="L66" i="9"/>
  <c r="T66" i="9" s="1"/>
  <c r="S65" i="9"/>
  <c r="R65" i="9"/>
  <c r="Q65" i="9"/>
  <c r="K65" i="9"/>
  <c r="L65" i="9"/>
  <c r="T65" i="9" s="1"/>
  <c r="S64" i="9"/>
  <c r="R64" i="9"/>
  <c r="Q64" i="9"/>
  <c r="K64" i="9"/>
  <c r="L64" i="9"/>
  <c r="T64" i="9" s="1"/>
  <c r="S63" i="9"/>
  <c r="R63" i="9"/>
  <c r="Q63" i="9"/>
  <c r="K63" i="9"/>
  <c r="L63" i="9"/>
  <c r="T63" i="9" s="1"/>
  <c r="S62" i="9"/>
  <c r="R62" i="9"/>
  <c r="Q62" i="9"/>
  <c r="K62" i="9"/>
  <c r="L62" i="9"/>
  <c r="T62" i="9"/>
  <c r="U62" i="9" s="1"/>
  <c r="BM54" i="1" s="1"/>
  <c r="S61" i="9"/>
  <c r="R61" i="9"/>
  <c r="Q61" i="9"/>
  <c r="K61" i="9"/>
  <c r="L61" i="9"/>
  <c r="T61" i="9" s="1"/>
  <c r="U61" i="9" s="1"/>
  <c r="BM53" i="1" s="1"/>
  <c r="S60" i="9"/>
  <c r="R60" i="9"/>
  <c r="Q60" i="9"/>
  <c r="K60" i="9"/>
  <c r="L60" i="9"/>
  <c r="T60" i="9" s="1"/>
  <c r="U60" i="9" s="1"/>
  <c r="BM52" i="1" s="1"/>
  <c r="S59" i="9"/>
  <c r="R59" i="9"/>
  <c r="Q59" i="9"/>
  <c r="K59" i="9"/>
  <c r="L59" i="9"/>
  <c r="T59" i="9" s="1"/>
  <c r="U59" i="9" s="1"/>
  <c r="BM51" i="1" s="1"/>
  <c r="S58" i="9"/>
  <c r="R58" i="9"/>
  <c r="Q58" i="9"/>
  <c r="K58" i="9"/>
  <c r="L58" i="9"/>
  <c r="T58" i="9" s="1"/>
  <c r="U58" i="9" s="1"/>
  <c r="BM50" i="1" s="1"/>
  <c r="S57" i="9"/>
  <c r="R57" i="9"/>
  <c r="Q57" i="9"/>
  <c r="K57" i="9"/>
  <c r="L57" i="9"/>
  <c r="T57" i="9" s="1"/>
  <c r="U57" i="9" s="1"/>
  <c r="BM49" i="1" s="1"/>
  <c r="S56" i="9"/>
  <c r="R56" i="9"/>
  <c r="Q56" i="9"/>
  <c r="K56" i="9"/>
  <c r="L56" i="9"/>
  <c r="T56" i="9" s="1"/>
  <c r="U56" i="9" s="1"/>
  <c r="BM48" i="1" s="1"/>
  <c r="S55" i="9"/>
  <c r="R55" i="9"/>
  <c r="Q55" i="9"/>
  <c r="K55" i="9"/>
  <c r="L55" i="9"/>
  <c r="T55" i="9" s="1"/>
  <c r="U55" i="9" s="1"/>
  <c r="BM47" i="1" s="1"/>
  <c r="S54" i="9"/>
  <c r="R54" i="9"/>
  <c r="Q54" i="9"/>
  <c r="K54" i="9"/>
  <c r="L54" i="9"/>
  <c r="T54" i="9" s="1"/>
  <c r="U54" i="9" s="1"/>
  <c r="BM46" i="1" s="1"/>
  <c r="S53" i="9"/>
  <c r="R53" i="9"/>
  <c r="Q53" i="9"/>
  <c r="K53" i="9"/>
  <c r="L53" i="9"/>
  <c r="T53" i="9" s="1"/>
  <c r="U53" i="9" s="1"/>
  <c r="BM45" i="1" s="1"/>
  <c r="S52" i="9"/>
  <c r="R52" i="9"/>
  <c r="Q52" i="9"/>
  <c r="K52" i="9"/>
  <c r="L52" i="9"/>
  <c r="T52" i="9" s="1"/>
  <c r="U52" i="9" s="1"/>
  <c r="BM44" i="1" s="1"/>
  <c r="S51" i="9"/>
  <c r="R51" i="9"/>
  <c r="Q51" i="9"/>
  <c r="K51" i="9"/>
  <c r="L51" i="9"/>
  <c r="T51" i="9" s="1"/>
  <c r="U51" i="9" s="1"/>
  <c r="BM43" i="1" s="1"/>
  <c r="S50" i="9"/>
  <c r="R50" i="9"/>
  <c r="Q50" i="9"/>
  <c r="K50" i="9"/>
  <c r="L50" i="9"/>
  <c r="T50" i="9" s="1"/>
  <c r="U50" i="9" s="1"/>
  <c r="BM42" i="1" s="1"/>
  <c r="S49" i="9"/>
  <c r="R49" i="9"/>
  <c r="Q49" i="9"/>
  <c r="K49" i="9"/>
  <c r="L49" i="9"/>
  <c r="T49" i="9" s="1"/>
  <c r="U49" i="9" s="1"/>
  <c r="BM41" i="1" s="1"/>
  <c r="S48" i="9"/>
  <c r="R48" i="9"/>
  <c r="Q48" i="9"/>
  <c r="K48" i="9"/>
  <c r="L48" i="9"/>
  <c r="T48" i="9"/>
  <c r="U48" i="9" s="1"/>
  <c r="BM40" i="1" s="1"/>
  <c r="S47" i="9"/>
  <c r="R47" i="9"/>
  <c r="Q47" i="9"/>
  <c r="K47" i="9"/>
  <c r="L47" i="9"/>
  <c r="T47" i="9" s="1"/>
  <c r="U47" i="9" s="1"/>
  <c r="BM39" i="1" s="1"/>
  <c r="S46" i="9"/>
  <c r="R46" i="9"/>
  <c r="Q46" i="9"/>
  <c r="K46" i="9"/>
  <c r="L46" i="9"/>
  <c r="T46" i="9" s="1"/>
  <c r="U46" i="9" s="1"/>
  <c r="BM38" i="1" s="1"/>
  <c r="S45" i="9"/>
  <c r="R45" i="9"/>
  <c r="Q45" i="9"/>
  <c r="K45" i="9"/>
  <c r="L45" i="9"/>
  <c r="T45" i="9" s="1"/>
  <c r="U45" i="9" s="1"/>
  <c r="BM37" i="1" s="1"/>
  <c r="S44" i="9"/>
  <c r="R44" i="9"/>
  <c r="Q44" i="9"/>
  <c r="K44" i="9"/>
  <c r="L44" i="9"/>
  <c r="T44" i="9" s="1"/>
  <c r="U44" i="9" s="1"/>
  <c r="BM36" i="1" s="1"/>
  <c r="S43" i="9"/>
  <c r="R43" i="9"/>
  <c r="Q43" i="9"/>
  <c r="K43" i="9"/>
  <c r="L43" i="9"/>
  <c r="T43" i="9" s="1"/>
  <c r="U43" i="9" s="1"/>
  <c r="BM35" i="1" s="1"/>
  <c r="S42" i="9"/>
  <c r="R42" i="9"/>
  <c r="Q42" i="9"/>
  <c r="K42" i="9"/>
  <c r="L42" i="9"/>
  <c r="T42" i="9" s="1"/>
  <c r="U42" i="9" s="1"/>
  <c r="BM34" i="1" s="1"/>
  <c r="S41" i="9"/>
  <c r="R41" i="9"/>
  <c r="Q41" i="9"/>
  <c r="K41" i="9"/>
  <c r="L41" i="9"/>
  <c r="T41" i="9" s="1"/>
  <c r="U41" i="9" s="1"/>
  <c r="BM33" i="1" s="1"/>
  <c r="S40" i="9"/>
  <c r="R40" i="9"/>
  <c r="Q40" i="9"/>
  <c r="K40" i="9"/>
  <c r="L40" i="9"/>
  <c r="T40" i="9"/>
  <c r="U40" i="9" s="1"/>
  <c r="BM32" i="1" s="1"/>
  <c r="S39" i="9"/>
  <c r="R39" i="9"/>
  <c r="Q39" i="9"/>
  <c r="K39" i="9"/>
  <c r="L39" i="9"/>
  <c r="T39" i="9" s="1"/>
  <c r="U39" i="9" s="1"/>
  <c r="BM31" i="1" s="1"/>
  <c r="S38" i="9"/>
  <c r="R38" i="9"/>
  <c r="Q38" i="9"/>
  <c r="K38" i="9"/>
  <c r="L38" i="9"/>
  <c r="T38" i="9"/>
  <c r="U38" i="9" s="1"/>
  <c r="BM30" i="1" s="1"/>
  <c r="S37" i="9"/>
  <c r="R37" i="9"/>
  <c r="Q37" i="9"/>
  <c r="K37" i="9"/>
  <c r="L37" i="9"/>
  <c r="T37" i="9" s="1"/>
  <c r="U37" i="9" s="1"/>
  <c r="BM29" i="1" s="1"/>
  <c r="S36" i="9"/>
  <c r="R36" i="9"/>
  <c r="Q36" i="9"/>
  <c r="K36" i="9"/>
  <c r="L36" i="9"/>
  <c r="T36" i="9" s="1"/>
  <c r="U36" i="9" s="1"/>
  <c r="BM28" i="1" s="1"/>
  <c r="S35" i="9"/>
  <c r="R35" i="9"/>
  <c r="Q35" i="9"/>
  <c r="K35" i="9"/>
  <c r="L35" i="9"/>
  <c r="T35" i="9" s="1"/>
  <c r="U35" i="9" s="1"/>
  <c r="BM27" i="1" s="1"/>
  <c r="S34" i="9"/>
  <c r="R34" i="9"/>
  <c r="Q34" i="9"/>
  <c r="K34" i="9"/>
  <c r="L34" i="9"/>
  <c r="T34" i="9" s="1"/>
  <c r="U34" i="9" s="1"/>
  <c r="BM26" i="1" s="1"/>
  <c r="S33" i="9"/>
  <c r="R33" i="9"/>
  <c r="Q33" i="9"/>
  <c r="K33" i="9"/>
  <c r="L33" i="9"/>
  <c r="T33" i="9" s="1"/>
  <c r="U33" i="9" s="1"/>
  <c r="BM25" i="1" s="1"/>
  <c r="S32" i="9"/>
  <c r="R32" i="9"/>
  <c r="Q32" i="9"/>
  <c r="K32" i="9"/>
  <c r="L32" i="9"/>
  <c r="T32" i="9" s="1"/>
  <c r="U32" i="9" s="1"/>
  <c r="BM24" i="1" s="1"/>
  <c r="S31" i="9"/>
  <c r="R31" i="9"/>
  <c r="Q31" i="9"/>
  <c r="K31" i="9"/>
  <c r="L31" i="9"/>
  <c r="T31" i="9" s="1"/>
  <c r="U31" i="9" s="1"/>
  <c r="BM23" i="1" s="1"/>
  <c r="S30" i="9"/>
  <c r="R30" i="9"/>
  <c r="Q30" i="9"/>
  <c r="K30" i="9"/>
  <c r="L30" i="9"/>
  <c r="T30" i="9" s="1"/>
  <c r="U30" i="9" s="1"/>
  <c r="BM22" i="1" s="1"/>
  <c r="S29" i="9"/>
  <c r="R29" i="9"/>
  <c r="Q29" i="9"/>
  <c r="K29" i="9"/>
  <c r="L29" i="9"/>
  <c r="T29" i="9" s="1"/>
  <c r="U29" i="9" s="1"/>
  <c r="BM21" i="1" s="1"/>
  <c r="S28" i="9"/>
  <c r="R28" i="9"/>
  <c r="Q28" i="9"/>
  <c r="K28" i="9"/>
  <c r="L28" i="9"/>
  <c r="T28" i="9"/>
  <c r="U28" i="9" s="1"/>
  <c r="BM20" i="1" s="1"/>
  <c r="S27" i="9"/>
  <c r="R27" i="9"/>
  <c r="Q27" i="9"/>
  <c r="K27" i="9"/>
  <c r="L27" i="9"/>
  <c r="T27" i="9" s="1"/>
  <c r="U27" i="9" s="1"/>
  <c r="BM19" i="1" s="1"/>
  <c r="S26" i="9"/>
  <c r="R26" i="9"/>
  <c r="Q26" i="9"/>
  <c r="K26" i="9"/>
  <c r="L26" i="9"/>
  <c r="T26" i="9" s="1"/>
  <c r="U26" i="9" s="1"/>
  <c r="BM18" i="1" s="1"/>
  <c r="S25" i="9"/>
  <c r="R25" i="9"/>
  <c r="Q25" i="9"/>
  <c r="K25" i="9"/>
  <c r="L25" i="9"/>
  <c r="T25" i="9" s="1"/>
  <c r="U25" i="9" s="1"/>
  <c r="BM17" i="1" s="1"/>
  <c r="S24" i="9"/>
  <c r="R24" i="9"/>
  <c r="Q24" i="9"/>
  <c r="K24" i="9"/>
  <c r="L24" i="9"/>
  <c r="T24" i="9" s="1"/>
  <c r="S23" i="9"/>
  <c r="R23" i="9"/>
  <c r="Q23" i="9"/>
  <c r="K23" i="9"/>
  <c r="L23" i="9"/>
  <c r="T23" i="9" s="1"/>
  <c r="S22" i="9"/>
  <c r="R22" i="9"/>
  <c r="Q22" i="9"/>
  <c r="K22" i="9"/>
  <c r="L22" i="9"/>
  <c r="T22" i="9" s="1"/>
  <c r="S21" i="9"/>
  <c r="R21" i="9"/>
  <c r="Q21" i="9"/>
  <c r="K21" i="9"/>
  <c r="L21" i="9"/>
  <c r="T21" i="9" s="1"/>
  <c r="S20" i="9"/>
  <c r="R20" i="9"/>
  <c r="Q20" i="9"/>
  <c r="K20" i="9"/>
  <c r="L20" i="9"/>
  <c r="T20" i="9" s="1"/>
  <c r="S19" i="9"/>
  <c r="R19" i="9"/>
  <c r="Q19" i="9"/>
  <c r="K19" i="9"/>
  <c r="L19" i="9"/>
  <c r="T19" i="9" s="1"/>
  <c r="S18" i="9"/>
  <c r="R18" i="9"/>
  <c r="Q18" i="9"/>
  <c r="K18" i="9"/>
  <c r="L18" i="9"/>
  <c r="T18" i="9" s="1"/>
  <c r="S17" i="9"/>
  <c r="R17" i="9"/>
  <c r="Q17" i="9"/>
  <c r="K17" i="9"/>
  <c r="L17" i="9"/>
  <c r="T17" i="9" s="1"/>
  <c r="S16" i="9"/>
  <c r="R16" i="9"/>
  <c r="Q16" i="9"/>
  <c r="K16" i="9"/>
  <c r="L16" i="9"/>
  <c r="T16" i="9" s="1"/>
  <c r="S15" i="9"/>
  <c r="R15" i="9"/>
  <c r="Q15" i="9"/>
  <c r="K15" i="9"/>
  <c r="L15" i="9"/>
  <c r="T15" i="9" s="1"/>
  <c r="S14" i="9"/>
  <c r="R14" i="9"/>
  <c r="Q14" i="9"/>
  <c r="K14" i="9"/>
  <c r="L14" i="9"/>
  <c r="T14" i="9"/>
  <c r="S13" i="9"/>
  <c r="R13" i="9"/>
  <c r="Q13" i="9"/>
  <c r="K13" i="9"/>
  <c r="L13" i="9"/>
  <c r="T13" i="9" s="1"/>
  <c r="S12" i="9"/>
  <c r="R12" i="9"/>
  <c r="Q12" i="9"/>
  <c r="K12" i="9"/>
  <c r="L12" i="9"/>
  <c r="T12" i="9" s="1"/>
  <c r="S11" i="9"/>
  <c r="R11" i="9"/>
  <c r="Q11" i="9"/>
  <c r="K11" i="9"/>
  <c r="L11" i="9"/>
  <c r="T11" i="9"/>
  <c r="S10" i="9"/>
  <c r="R10" i="9"/>
  <c r="Q10" i="9"/>
  <c r="K10" i="9"/>
  <c r="L10" i="9"/>
  <c r="T10" i="9" s="1"/>
  <c r="S9" i="9"/>
  <c r="R9" i="9"/>
  <c r="Q9" i="9"/>
  <c r="K9" i="9"/>
  <c r="L9" i="9"/>
  <c r="T9" i="9" s="1"/>
  <c r="S8" i="9"/>
  <c r="R8" i="9"/>
  <c r="Q8" i="9"/>
  <c r="K8" i="9"/>
  <c r="L8" i="9"/>
  <c r="T8" i="9" s="1"/>
  <c r="U8" i="9" s="1"/>
  <c r="BM12" i="1" s="1"/>
  <c r="S7" i="9"/>
  <c r="R7" i="9"/>
  <c r="Q7" i="9"/>
  <c r="K7" i="9"/>
  <c r="L7" i="9"/>
  <c r="T7" i="9" s="1"/>
  <c r="U7" i="9" s="1"/>
  <c r="BM11" i="1" s="1"/>
  <c r="S6" i="9"/>
  <c r="R6" i="9"/>
  <c r="Q6" i="9"/>
  <c r="K6" i="9"/>
  <c r="L6" i="9"/>
  <c r="T6" i="9" s="1"/>
  <c r="U6" i="9" s="1"/>
  <c r="BM10" i="1" s="1"/>
  <c r="S5" i="9"/>
  <c r="R5" i="9"/>
  <c r="Q5" i="9"/>
  <c r="K5" i="9"/>
  <c r="L5" i="9"/>
  <c r="T5" i="9"/>
  <c r="U5" i="9" s="1"/>
  <c r="BM9" i="1" s="1"/>
  <c r="S4" i="9"/>
  <c r="R4" i="9"/>
  <c r="Q4" i="9"/>
  <c r="K4" i="9"/>
  <c r="L4" i="9"/>
  <c r="T4" i="9" s="1"/>
  <c r="U4" i="9" s="1"/>
  <c r="BM8" i="1" s="1"/>
  <c r="S3" i="9"/>
  <c r="R3" i="9"/>
  <c r="Q3" i="9"/>
  <c r="K3" i="9"/>
  <c r="L3" i="9"/>
  <c r="T3" i="9"/>
  <c r="U3" i="9" s="1"/>
  <c r="BM7" i="1" s="1"/>
  <c r="B103" i="18"/>
  <c r="I56" i="19"/>
  <c r="H56" i="19"/>
  <c r="I55" i="19"/>
  <c r="H55" i="19"/>
  <c r="I54" i="19"/>
  <c r="H54" i="19"/>
  <c r="I53" i="19"/>
  <c r="H53" i="19"/>
  <c r="I52" i="19"/>
  <c r="H52" i="19"/>
  <c r="I51" i="19"/>
  <c r="H51" i="19"/>
  <c r="I50" i="19"/>
  <c r="H50" i="19"/>
  <c r="I49" i="19"/>
  <c r="H49" i="19"/>
  <c r="I48" i="19"/>
  <c r="H48" i="19"/>
  <c r="I47" i="19"/>
  <c r="H47" i="19"/>
  <c r="I46" i="19"/>
  <c r="H46" i="19"/>
  <c r="I45" i="19"/>
  <c r="H45" i="19"/>
  <c r="I44" i="19"/>
  <c r="H44" i="19"/>
  <c r="I43" i="19"/>
  <c r="H43" i="19"/>
  <c r="I42" i="19"/>
  <c r="H42" i="19"/>
  <c r="I41" i="19"/>
  <c r="H41" i="19"/>
  <c r="I40" i="19"/>
  <c r="H40" i="19"/>
  <c r="I39" i="19"/>
  <c r="H39" i="19"/>
  <c r="I38" i="19"/>
  <c r="H38" i="19"/>
  <c r="I37" i="19"/>
  <c r="H37" i="19"/>
  <c r="I36" i="19"/>
  <c r="H36" i="19"/>
  <c r="I35" i="19"/>
  <c r="H35" i="19"/>
  <c r="I34" i="19"/>
  <c r="H34" i="19"/>
  <c r="I33" i="19"/>
  <c r="H33" i="19"/>
  <c r="I32" i="19"/>
  <c r="H32" i="19"/>
  <c r="I31" i="19"/>
  <c r="H31" i="19"/>
  <c r="I30" i="19"/>
  <c r="H30" i="19"/>
  <c r="I29" i="19"/>
  <c r="H29" i="19"/>
  <c r="I28" i="19"/>
  <c r="H28" i="19"/>
  <c r="I27" i="19"/>
  <c r="H27" i="19"/>
  <c r="I26" i="19"/>
  <c r="H26" i="19"/>
  <c r="I25" i="19"/>
  <c r="H25" i="19"/>
  <c r="I24" i="19"/>
  <c r="H24" i="19"/>
  <c r="I23" i="19"/>
  <c r="H23" i="19"/>
  <c r="I22" i="19"/>
  <c r="H22" i="19"/>
  <c r="I21" i="19"/>
  <c r="H21" i="19"/>
  <c r="I20" i="19"/>
  <c r="H20" i="19"/>
  <c r="I19" i="19"/>
  <c r="H19" i="19"/>
  <c r="I18" i="19"/>
  <c r="H18" i="19"/>
  <c r="I17" i="19"/>
  <c r="H17" i="19"/>
  <c r="I16" i="19"/>
  <c r="H16" i="19"/>
  <c r="I15" i="19"/>
  <c r="H15" i="19"/>
  <c r="I14" i="19"/>
  <c r="H14" i="19"/>
  <c r="I13" i="19"/>
  <c r="H13" i="19"/>
  <c r="I12" i="19"/>
  <c r="H12" i="19"/>
  <c r="I11" i="19"/>
  <c r="H11" i="19"/>
  <c r="I10" i="19"/>
  <c r="H10" i="19"/>
  <c r="I9" i="19"/>
  <c r="H9" i="19"/>
  <c r="I8" i="19"/>
  <c r="H8" i="19"/>
  <c r="I7" i="19"/>
  <c r="H7" i="19"/>
  <c r="I6" i="19"/>
  <c r="H6" i="19"/>
  <c r="I5" i="19"/>
  <c r="H5" i="19"/>
  <c r="I4" i="19"/>
  <c r="H4" i="19"/>
  <c r="M56" i="19"/>
  <c r="L56" i="19"/>
  <c r="M55" i="19"/>
  <c r="L55" i="19"/>
  <c r="M54" i="19"/>
  <c r="L54" i="19"/>
  <c r="M53" i="19"/>
  <c r="L53" i="19"/>
  <c r="M52" i="19"/>
  <c r="L52" i="19"/>
  <c r="M51" i="19"/>
  <c r="L51" i="19"/>
  <c r="M50" i="19"/>
  <c r="L50" i="19"/>
  <c r="M49" i="19"/>
  <c r="L49" i="19"/>
  <c r="M48" i="19"/>
  <c r="L48" i="19"/>
  <c r="M47" i="19"/>
  <c r="L47" i="19"/>
  <c r="M46" i="19"/>
  <c r="L46" i="19"/>
  <c r="M45" i="19"/>
  <c r="L45" i="19"/>
  <c r="M44" i="19"/>
  <c r="L44" i="19"/>
  <c r="M43" i="19"/>
  <c r="L43" i="19"/>
  <c r="M42" i="19"/>
  <c r="L42" i="19"/>
  <c r="M41" i="19"/>
  <c r="L41" i="19"/>
  <c r="M40" i="19"/>
  <c r="L40" i="19"/>
  <c r="M39" i="19"/>
  <c r="L39" i="19"/>
  <c r="M38" i="19"/>
  <c r="L38" i="19"/>
  <c r="M37" i="19"/>
  <c r="L37" i="19"/>
  <c r="M36" i="19"/>
  <c r="L36" i="19"/>
  <c r="M35" i="19"/>
  <c r="L35" i="19"/>
  <c r="M34" i="19"/>
  <c r="L34" i="19"/>
  <c r="M33" i="19"/>
  <c r="L33" i="19"/>
  <c r="M32" i="19"/>
  <c r="L32" i="19"/>
  <c r="M31" i="19"/>
  <c r="L31" i="19"/>
  <c r="M30" i="19"/>
  <c r="L30" i="19"/>
  <c r="M29" i="19"/>
  <c r="L29" i="19"/>
  <c r="M28" i="19"/>
  <c r="L28" i="19"/>
  <c r="M27" i="19"/>
  <c r="L27" i="19"/>
  <c r="M26" i="19"/>
  <c r="L26" i="19"/>
  <c r="M25" i="19"/>
  <c r="L25" i="19"/>
  <c r="M24" i="19"/>
  <c r="L24" i="19"/>
  <c r="M23" i="19"/>
  <c r="L23" i="19"/>
  <c r="M22" i="19"/>
  <c r="L22" i="19"/>
  <c r="M21" i="19"/>
  <c r="L21" i="19"/>
  <c r="M20" i="19"/>
  <c r="L20" i="19"/>
  <c r="M19" i="19"/>
  <c r="L19" i="19"/>
  <c r="M18" i="19"/>
  <c r="L18" i="19"/>
  <c r="M17" i="19"/>
  <c r="L17" i="19"/>
  <c r="M16" i="19"/>
  <c r="L16" i="19"/>
  <c r="M15" i="19"/>
  <c r="L15" i="19"/>
  <c r="M14" i="19"/>
  <c r="L14" i="19"/>
  <c r="M13" i="19"/>
  <c r="L13" i="19"/>
  <c r="M12" i="19"/>
  <c r="L12" i="19"/>
  <c r="M11" i="19"/>
  <c r="L11" i="19"/>
  <c r="M10" i="19"/>
  <c r="L10" i="19"/>
  <c r="M9" i="19"/>
  <c r="L9" i="19"/>
  <c r="M8" i="19"/>
  <c r="L8" i="19"/>
  <c r="M7" i="19"/>
  <c r="L7" i="19"/>
  <c r="M6" i="19"/>
  <c r="L6" i="19"/>
  <c r="M5" i="19"/>
  <c r="L5" i="19"/>
  <c r="M4" i="19"/>
  <c r="L4" i="19"/>
  <c r="Q56" i="19"/>
  <c r="P56" i="19"/>
  <c r="Q55" i="19"/>
  <c r="P55" i="19"/>
  <c r="Q54" i="19"/>
  <c r="P54" i="19"/>
  <c r="Q53" i="19"/>
  <c r="P53" i="19"/>
  <c r="Q52" i="19"/>
  <c r="P52" i="19"/>
  <c r="Q51" i="19"/>
  <c r="P51" i="19"/>
  <c r="Q50" i="19"/>
  <c r="P50" i="19"/>
  <c r="Q49" i="19"/>
  <c r="P49" i="19"/>
  <c r="Q48" i="19"/>
  <c r="P48" i="19"/>
  <c r="Q47" i="19"/>
  <c r="P47" i="19"/>
  <c r="Q46" i="19"/>
  <c r="P46" i="19"/>
  <c r="Q45" i="19"/>
  <c r="P45" i="19"/>
  <c r="Q44" i="19"/>
  <c r="P44" i="19"/>
  <c r="Q43" i="19"/>
  <c r="P43" i="19"/>
  <c r="Q42" i="19"/>
  <c r="P42" i="19"/>
  <c r="Q41" i="19"/>
  <c r="P41" i="19"/>
  <c r="Q40" i="19"/>
  <c r="P40" i="19"/>
  <c r="Q39" i="19"/>
  <c r="P39" i="19"/>
  <c r="Q38" i="19"/>
  <c r="P38" i="19"/>
  <c r="Q37" i="19"/>
  <c r="P37" i="19"/>
  <c r="Q36" i="19"/>
  <c r="P36" i="19"/>
  <c r="Q35" i="19"/>
  <c r="P35" i="19"/>
  <c r="Q34" i="19"/>
  <c r="P34" i="19"/>
  <c r="Q33" i="19"/>
  <c r="P33" i="19"/>
  <c r="Q32" i="19"/>
  <c r="P32" i="19"/>
  <c r="Q31" i="19"/>
  <c r="P31" i="19"/>
  <c r="Q30" i="19"/>
  <c r="P30" i="19"/>
  <c r="Q29" i="19"/>
  <c r="P29" i="19"/>
  <c r="Q28" i="19"/>
  <c r="P28" i="19"/>
  <c r="Q27" i="19"/>
  <c r="P27" i="19"/>
  <c r="Q26" i="19"/>
  <c r="P26" i="19"/>
  <c r="Q25" i="19"/>
  <c r="P25" i="19"/>
  <c r="Q24" i="19"/>
  <c r="P24" i="19"/>
  <c r="Q23" i="19"/>
  <c r="P23" i="19"/>
  <c r="Q22" i="19"/>
  <c r="P22" i="19"/>
  <c r="Q21" i="19"/>
  <c r="P21" i="19"/>
  <c r="Q20" i="19"/>
  <c r="P20" i="19"/>
  <c r="Q19" i="19"/>
  <c r="P19" i="19"/>
  <c r="Q18" i="19"/>
  <c r="P18" i="19"/>
  <c r="Q17" i="19"/>
  <c r="P17" i="19"/>
  <c r="Q16" i="19"/>
  <c r="P16" i="19"/>
  <c r="Q15" i="19"/>
  <c r="P15" i="19"/>
  <c r="Q14" i="19"/>
  <c r="P14" i="19"/>
  <c r="Q13" i="19"/>
  <c r="P13" i="19"/>
  <c r="Q12" i="19"/>
  <c r="P12" i="19"/>
  <c r="Q11" i="19"/>
  <c r="P11" i="19"/>
  <c r="Q10" i="19"/>
  <c r="P10" i="19"/>
  <c r="Q9" i="19"/>
  <c r="P9" i="19"/>
  <c r="Q8" i="19"/>
  <c r="P8" i="19"/>
  <c r="Q7" i="19"/>
  <c r="P7" i="19"/>
  <c r="Q6" i="19"/>
  <c r="P6" i="19"/>
  <c r="Q5" i="19"/>
  <c r="P5" i="19"/>
  <c r="Q4" i="19"/>
  <c r="P4" i="19"/>
  <c r="U56" i="19"/>
  <c r="T56" i="19"/>
  <c r="U55" i="19"/>
  <c r="T55" i="19"/>
  <c r="U54" i="19"/>
  <c r="T54" i="19"/>
  <c r="U53" i="19"/>
  <c r="T53" i="19"/>
  <c r="U52" i="19"/>
  <c r="T52" i="19"/>
  <c r="U51" i="19"/>
  <c r="T51" i="19"/>
  <c r="U50" i="19"/>
  <c r="T50" i="19"/>
  <c r="U49" i="19"/>
  <c r="T49" i="19"/>
  <c r="U48" i="19"/>
  <c r="T48" i="19"/>
  <c r="U47" i="19"/>
  <c r="T47" i="19"/>
  <c r="U46" i="19"/>
  <c r="T46" i="19"/>
  <c r="U45" i="19"/>
  <c r="T45" i="19"/>
  <c r="U44" i="19"/>
  <c r="T44" i="19"/>
  <c r="U43" i="19"/>
  <c r="T43" i="19"/>
  <c r="U42" i="19"/>
  <c r="T42" i="19"/>
  <c r="U41" i="19"/>
  <c r="T41" i="19"/>
  <c r="U40" i="19"/>
  <c r="T40" i="19"/>
  <c r="U39" i="19"/>
  <c r="T39" i="19"/>
  <c r="U38" i="19"/>
  <c r="T38" i="19"/>
  <c r="U37" i="19"/>
  <c r="T37" i="19"/>
  <c r="U36" i="19"/>
  <c r="T36" i="19"/>
  <c r="U35" i="19"/>
  <c r="T35" i="19"/>
  <c r="U34" i="19"/>
  <c r="T34" i="19"/>
  <c r="U33" i="19"/>
  <c r="T33" i="19"/>
  <c r="U32" i="19"/>
  <c r="T32" i="19"/>
  <c r="U31" i="19"/>
  <c r="T31" i="19"/>
  <c r="U30" i="19"/>
  <c r="T30" i="19"/>
  <c r="U29" i="19"/>
  <c r="T29" i="19"/>
  <c r="U28" i="19"/>
  <c r="T28" i="19"/>
  <c r="U27" i="19"/>
  <c r="T27" i="19"/>
  <c r="U26" i="19"/>
  <c r="T26" i="19"/>
  <c r="U25" i="19"/>
  <c r="T25" i="19"/>
  <c r="U24" i="19"/>
  <c r="T24" i="19"/>
  <c r="U23" i="19"/>
  <c r="T23" i="19"/>
  <c r="U22" i="19"/>
  <c r="T22" i="19"/>
  <c r="U21" i="19"/>
  <c r="T21" i="19"/>
  <c r="U20" i="19"/>
  <c r="T20" i="19"/>
  <c r="U19" i="19"/>
  <c r="T19" i="19"/>
  <c r="U18" i="19"/>
  <c r="T18" i="19"/>
  <c r="U17" i="19"/>
  <c r="T17" i="19"/>
  <c r="U16" i="19"/>
  <c r="T16" i="19"/>
  <c r="U15" i="19"/>
  <c r="T15" i="19"/>
  <c r="U14" i="19"/>
  <c r="T14" i="19"/>
  <c r="U13" i="19"/>
  <c r="T13" i="19"/>
  <c r="U12" i="19"/>
  <c r="T12" i="19"/>
  <c r="U11" i="19"/>
  <c r="T11" i="19"/>
  <c r="U10" i="19"/>
  <c r="T10" i="19"/>
  <c r="U9" i="19"/>
  <c r="T9" i="19"/>
  <c r="U8" i="19"/>
  <c r="T8" i="19"/>
  <c r="U7" i="19"/>
  <c r="T7" i="19"/>
  <c r="U6" i="19"/>
  <c r="T6" i="19"/>
  <c r="U5" i="19"/>
  <c r="T5" i="19"/>
  <c r="U4" i="19"/>
  <c r="T4" i="19"/>
  <c r="Y56" i="19"/>
  <c r="X56" i="19"/>
  <c r="Y55" i="19"/>
  <c r="X55" i="19"/>
  <c r="Y54" i="19"/>
  <c r="X54" i="19"/>
  <c r="Y53" i="19"/>
  <c r="X53" i="19"/>
  <c r="Y52" i="19"/>
  <c r="X52" i="19"/>
  <c r="Y51" i="19"/>
  <c r="X51" i="19"/>
  <c r="Y50" i="19"/>
  <c r="X50" i="19"/>
  <c r="Y49" i="19"/>
  <c r="X49" i="19"/>
  <c r="Y48" i="19"/>
  <c r="X48" i="19"/>
  <c r="Y47" i="19"/>
  <c r="X47" i="19"/>
  <c r="Y46" i="19"/>
  <c r="X46" i="19"/>
  <c r="Y45" i="19"/>
  <c r="X45" i="19"/>
  <c r="Y44" i="19"/>
  <c r="X44" i="19"/>
  <c r="Y43" i="19"/>
  <c r="X43" i="19"/>
  <c r="Y42" i="19"/>
  <c r="X42" i="19"/>
  <c r="Y41" i="19"/>
  <c r="X41" i="19"/>
  <c r="Y40" i="19"/>
  <c r="X40" i="19"/>
  <c r="Y39" i="19"/>
  <c r="X39" i="19"/>
  <c r="Y38" i="19"/>
  <c r="X38" i="19"/>
  <c r="Y37" i="19"/>
  <c r="X37" i="19"/>
  <c r="Y36" i="19"/>
  <c r="X36" i="19"/>
  <c r="Y35" i="19"/>
  <c r="X35" i="19"/>
  <c r="Y34" i="19"/>
  <c r="X34" i="19"/>
  <c r="Y33" i="19"/>
  <c r="X33" i="19"/>
  <c r="Y32" i="19"/>
  <c r="X32" i="19"/>
  <c r="Y31" i="19"/>
  <c r="X31" i="19"/>
  <c r="Y30" i="19"/>
  <c r="X30" i="19"/>
  <c r="Y29" i="19"/>
  <c r="X29" i="19"/>
  <c r="Y28" i="19"/>
  <c r="X28" i="19"/>
  <c r="Y27" i="19"/>
  <c r="X27" i="19"/>
  <c r="Y26" i="19"/>
  <c r="X26" i="19"/>
  <c r="Y25" i="19"/>
  <c r="X25" i="19"/>
  <c r="Y24" i="19"/>
  <c r="X24" i="19"/>
  <c r="Y23" i="19"/>
  <c r="X23" i="19"/>
  <c r="Y22" i="19"/>
  <c r="X22" i="19"/>
  <c r="Y21" i="19"/>
  <c r="X21" i="19"/>
  <c r="Y20" i="19"/>
  <c r="X20" i="19"/>
  <c r="Y19" i="19"/>
  <c r="X19" i="19"/>
  <c r="Y18" i="19"/>
  <c r="X18" i="19"/>
  <c r="Y17" i="19"/>
  <c r="X17" i="19"/>
  <c r="Y16" i="19"/>
  <c r="X16" i="19"/>
  <c r="Y15" i="19"/>
  <c r="X15" i="19"/>
  <c r="Y14" i="19"/>
  <c r="X14" i="19"/>
  <c r="Y13" i="19"/>
  <c r="X13" i="19"/>
  <c r="Y12" i="19"/>
  <c r="X12" i="19"/>
  <c r="Y11" i="19"/>
  <c r="X11" i="19"/>
  <c r="Y10" i="19"/>
  <c r="X10" i="19"/>
  <c r="Y9" i="19"/>
  <c r="X9" i="19"/>
  <c r="Y8" i="19"/>
  <c r="X8" i="19"/>
  <c r="Y7" i="19"/>
  <c r="X7" i="19"/>
  <c r="Y6" i="19"/>
  <c r="X6" i="19"/>
  <c r="Y5" i="19"/>
  <c r="X5" i="19"/>
  <c r="Y4" i="19"/>
  <c r="X4" i="19"/>
  <c r="E13" i="19"/>
  <c r="E12" i="19"/>
  <c r="E11" i="19"/>
  <c r="D13" i="19"/>
  <c r="D12" i="19"/>
  <c r="D11" i="19"/>
  <c r="E56" i="19"/>
  <c r="E55" i="19"/>
  <c r="E54" i="19"/>
  <c r="E53" i="19"/>
  <c r="D56" i="19"/>
  <c r="D55" i="19"/>
  <c r="D54" i="19"/>
  <c r="D53" i="19"/>
  <c r="D33" i="19"/>
  <c r="E33" i="19"/>
  <c r="D34" i="19"/>
  <c r="E34" i="19"/>
  <c r="D35" i="19"/>
  <c r="E35" i="19"/>
  <c r="D36" i="19"/>
  <c r="E36" i="19"/>
  <c r="D37" i="19"/>
  <c r="E37" i="19"/>
  <c r="D38" i="19"/>
  <c r="E38" i="19"/>
  <c r="D39" i="19"/>
  <c r="E39" i="19"/>
  <c r="D40" i="19"/>
  <c r="E40" i="19"/>
  <c r="D41" i="19"/>
  <c r="E41" i="19"/>
  <c r="D42" i="19"/>
  <c r="E42" i="19"/>
  <c r="D43" i="19"/>
  <c r="E43" i="19"/>
  <c r="D44" i="19"/>
  <c r="E44" i="19"/>
  <c r="D45" i="19"/>
  <c r="E45" i="19"/>
  <c r="D46" i="19"/>
  <c r="E46" i="19"/>
  <c r="D47" i="19"/>
  <c r="E47" i="19"/>
  <c r="D48" i="19"/>
  <c r="E48" i="19"/>
  <c r="D49" i="19"/>
  <c r="E49" i="19"/>
  <c r="D50" i="19"/>
  <c r="E50" i="19"/>
  <c r="D51" i="19"/>
  <c r="E51" i="19"/>
  <c r="D52" i="19"/>
  <c r="E52" i="19"/>
  <c r="E32" i="19"/>
  <c r="D32" i="19"/>
  <c r="D15" i="19"/>
  <c r="E15" i="19"/>
  <c r="D16" i="19"/>
  <c r="E16" i="19"/>
  <c r="D17" i="19"/>
  <c r="E17" i="19"/>
  <c r="D18" i="19"/>
  <c r="E18" i="19"/>
  <c r="D19" i="19"/>
  <c r="E19" i="19"/>
  <c r="D20" i="19"/>
  <c r="E20" i="19"/>
  <c r="D21" i="19"/>
  <c r="E21" i="19"/>
  <c r="D22" i="19"/>
  <c r="E22" i="19"/>
  <c r="D23" i="19"/>
  <c r="E23" i="19"/>
  <c r="D24" i="19"/>
  <c r="E24" i="19"/>
  <c r="D25" i="19"/>
  <c r="E25" i="19"/>
  <c r="D26" i="19"/>
  <c r="E26" i="19"/>
  <c r="D27" i="19"/>
  <c r="E27" i="19"/>
  <c r="D28" i="19"/>
  <c r="E28" i="19"/>
  <c r="D29" i="19"/>
  <c r="E29" i="19"/>
  <c r="D30" i="19"/>
  <c r="E30" i="19"/>
  <c r="D31" i="19"/>
  <c r="E31" i="19"/>
  <c r="E14" i="19"/>
  <c r="D14" i="19"/>
  <c r="E5" i="19"/>
  <c r="E6" i="19"/>
  <c r="E7" i="19"/>
  <c r="E8" i="19"/>
  <c r="E9" i="19"/>
  <c r="E10" i="19"/>
  <c r="E4" i="19"/>
  <c r="D5" i="19"/>
  <c r="D6" i="19"/>
  <c r="D7" i="19"/>
  <c r="D8" i="19"/>
  <c r="D9" i="19"/>
  <c r="D10" i="19"/>
  <c r="D4" i="19"/>
  <c r="B5" i="19"/>
  <c r="C5" i="19"/>
  <c r="B6" i="19"/>
  <c r="C6" i="19"/>
  <c r="B7" i="19"/>
  <c r="C7" i="19"/>
  <c r="B8" i="19"/>
  <c r="C8" i="19"/>
  <c r="B9" i="19"/>
  <c r="C9" i="19"/>
  <c r="B10" i="19"/>
  <c r="C10" i="19"/>
  <c r="B11" i="19"/>
  <c r="C11" i="19"/>
  <c r="K11" i="19" s="1"/>
  <c r="B12" i="19"/>
  <c r="C12" i="19"/>
  <c r="S12" i="19" s="1"/>
  <c r="B13" i="19"/>
  <c r="C13" i="19"/>
  <c r="W13" i="19" s="1"/>
  <c r="B14" i="19"/>
  <c r="C14" i="19"/>
  <c r="B15" i="19"/>
  <c r="C15" i="19"/>
  <c r="B16" i="19"/>
  <c r="C16" i="19"/>
  <c r="B17" i="19"/>
  <c r="C17" i="19"/>
  <c r="B18" i="19"/>
  <c r="C18" i="19"/>
  <c r="O18" i="19" s="1"/>
  <c r="N32" i="18" s="1"/>
  <c r="B19" i="19"/>
  <c r="C19" i="19"/>
  <c r="B20" i="19"/>
  <c r="C20" i="19"/>
  <c r="B21" i="19"/>
  <c r="C21" i="19"/>
  <c r="B22" i="19"/>
  <c r="C22" i="19"/>
  <c r="B23" i="19"/>
  <c r="C23" i="19"/>
  <c r="B24" i="19"/>
  <c r="C24" i="19"/>
  <c r="B25" i="19"/>
  <c r="C25" i="19"/>
  <c r="B26" i="19"/>
  <c r="C26" i="19"/>
  <c r="B27" i="19"/>
  <c r="C27" i="19"/>
  <c r="B28" i="19"/>
  <c r="C28" i="19"/>
  <c r="O28" i="19" s="1"/>
  <c r="N52" i="18" s="1"/>
  <c r="B29" i="19"/>
  <c r="C29" i="19"/>
  <c r="B30" i="19"/>
  <c r="C30" i="19"/>
  <c r="B31" i="19"/>
  <c r="C31" i="19"/>
  <c r="B32" i="19"/>
  <c r="C32" i="19"/>
  <c r="B33" i="19"/>
  <c r="C33" i="19"/>
  <c r="B34" i="19"/>
  <c r="C34" i="19"/>
  <c r="B35" i="19"/>
  <c r="C35" i="19"/>
  <c r="B36" i="19"/>
  <c r="C36" i="19"/>
  <c r="B37" i="19"/>
  <c r="C37" i="19"/>
  <c r="B38" i="19"/>
  <c r="C38" i="19"/>
  <c r="B39" i="19"/>
  <c r="C39" i="19"/>
  <c r="B40" i="19"/>
  <c r="C40" i="19"/>
  <c r="B41" i="19"/>
  <c r="C41" i="19"/>
  <c r="B42" i="19"/>
  <c r="C42" i="19"/>
  <c r="B43" i="19"/>
  <c r="C43" i="19"/>
  <c r="B44" i="19"/>
  <c r="C44" i="19"/>
  <c r="B45" i="19"/>
  <c r="C45" i="19"/>
  <c r="B46" i="19"/>
  <c r="C46" i="19"/>
  <c r="B47" i="19"/>
  <c r="C47" i="19"/>
  <c r="B48" i="19"/>
  <c r="C48" i="19"/>
  <c r="B49" i="19"/>
  <c r="C49" i="19"/>
  <c r="B50" i="19"/>
  <c r="C50" i="19"/>
  <c r="B51" i="19"/>
  <c r="C51" i="19"/>
  <c r="B52" i="19"/>
  <c r="C52" i="19"/>
  <c r="W52" i="19" s="1"/>
  <c r="B53" i="19"/>
  <c r="C53" i="19"/>
  <c r="S53" i="19" s="1"/>
  <c r="B54" i="19"/>
  <c r="C54" i="19"/>
  <c r="AA54" i="19" s="1"/>
  <c r="B55" i="19"/>
  <c r="C55" i="19"/>
  <c r="G55" i="19" s="1"/>
  <c r="B56" i="19"/>
  <c r="C56" i="19"/>
  <c r="W56" i="19" s="1"/>
  <c r="B4" i="19"/>
  <c r="C4" i="19"/>
  <c r="J6" i="18"/>
  <c r="K6" i="18"/>
  <c r="L6" i="18"/>
  <c r="M6" i="18"/>
  <c r="N6" i="18"/>
  <c r="O6" i="18"/>
  <c r="P6" i="18"/>
  <c r="Q6" i="18"/>
  <c r="R6" i="18"/>
  <c r="S6" i="18"/>
  <c r="T6" i="18"/>
  <c r="U6" i="18"/>
  <c r="V6" i="18"/>
  <c r="W6" i="18"/>
  <c r="X6" i="18"/>
  <c r="Y6" i="18"/>
  <c r="Z6" i="18"/>
  <c r="AA6" i="18"/>
  <c r="AB6" i="18"/>
  <c r="AC6" i="18"/>
  <c r="I6" i="18"/>
  <c r="H6" i="18"/>
  <c r="G6" i="18"/>
  <c r="F6" i="18"/>
  <c r="J4" i="18"/>
  <c r="N4" i="18"/>
  <c r="R4" i="18"/>
  <c r="V4" i="18"/>
  <c r="Z4" i="18"/>
  <c r="F4" i="18"/>
  <c r="D107" i="18"/>
  <c r="F103" i="18"/>
  <c r="J103" i="18"/>
  <c r="N103" i="18"/>
  <c r="R103" i="18"/>
  <c r="V103" i="18"/>
  <c r="Z103" i="18"/>
  <c r="E103" i="18"/>
  <c r="A103" i="18"/>
  <c r="A9" i="18"/>
  <c r="B9" i="18"/>
  <c r="C9" i="18"/>
  <c r="D9" i="18"/>
  <c r="E9" i="18"/>
  <c r="F9" i="18"/>
  <c r="J9" i="18"/>
  <c r="N9" i="18"/>
  <c r="R9" i="18"/>
  <c r="V9" i="18"/>
  <c r="Z9" i="18"/>
  <c r="A11" i="18"/>
  <c r="B11" i="18"/>
  <c r="C11" i="18"/>
  <c r="D11" i="18"/>
  <c r="E11" i="18"/>
  <c r="F11" i="18"/>
  <c r="J11" i="18"/>
  <c r="N11" i="18"/>
  <c r="R11" i="18"/>
  <c r="V11" i="18"/>
  <c r="Z11" i="18"/>
  <c r="A13" i="18"/>
  <c r="B13" i="18"/>
  <c r="C13" i="18"/>
  <c r="D13" i="18"/>
  <c r="E13" i="18"/>
  <c r="F13" i="18"/>
  <c r="J13" i="18"/>
  <c r="N13" i="18"/>
  <c r="R13" i="18"/>
  <c r="V13" i="18"/>
  <c r="Z13" i="18"/>
  <c r="A15" i="18"/>
  <c r="B15" i="18"/>
  <c r="C15" i="18"/>
  <c r="D15" i="18"/>
  <c r="E15" i="18"/>
  <c r="F15" i="18"/>
  <c r="J15" i="18"/>
  <c r="N15" i="18"/>
  <c r="R15" i="18"/>
  <c r="V15" i="18"/>
  <c r="Z15" i="18"/>
  <c r="A17" i="18"/>
  <c r="B17" i="18"/>
  <c r="C17" i="18"/>
  <c r="D17" i="18"/>
  <c r="E17" i="18"/>
  <c r="F17" i="18"/>
  <c r="J17" i="18"/>
  <c r="N17" i="18"/>
  <c r="R17" i="18"/>
  <c r="V17" i="18"/>
  <c r="Z17" i="18"/>
  <c r="A19" i="18"/>
  <c r="B19" i="18"/>
  <c r="C19" i="18"/>
  <c r="D19" i="18"/>
  <c r="E19" i="18"/>
  <c r="F19" i="18"/>
  <c r="J19" i="18"/>
  <c r="N19" i="18"/>
  <c r="R19" i="18"/>
  <c r="V19" i="18"/>
  <c r="Z19" i="18"/>
  <c r="A20" i="18"/>
  <c r="B20" i="18"/>
  <c r="C20" i="18"/>
  <c r="D20" i="18"/>
  <c r="E20" i="18"/>
  <c r="F20" i="18"/>
  <c r="J20" i="18"/>
  <c r="N20" i="18"/>
  <c r="R20" i="18"/>
  <c r="V20" i="18"/>
  <c r="Z20" i="18"/>
  <c r="A21" i="18"/>
  <c r="B21" i="18"/>
  <c r="C21" i="18"/>
  <c r="D21" i="18"/>
  <c r="E21" i="18"/>
  <c r="F21" i="18"/>
  <c r="J21" i="18"/>
  <c r="N21" i="18"/>
  <c r="R21" i="18"/>
  <c r="V21" i="18"/>
  <c r="Z21" i="18"/>
  <c r="A22" i="18"/>
  <c r="B22" i="18"/>
  <c r="C22" i="18"/>
  <c r="D22" i="18"/>
  <c r="E22" i="18"/>
  <c r="F22" i="18"/>
  <c r="J22" i="18"/>
  <c r="N22" i="18"/>
  <c r="R22" i="18"/>
  <c r="V22" i="18"/>
  <c r="Z22" i="18"/>
  <c r="A23" i="18"/>
  <c r="B23" i="18"/>
  <c r="C23" i="18"/>
  <c r="D23" i="18"/>
  <c r="E23" i="18"/>
  <c r="F23" i="18"/>
  <c r="J23" i="18"/>
  <c r="N23" i="18"/>
  <c r="R23" i="18"/>
  <c r="V23" i="18"/>
  <c r="Z23" i="18"/>
  <c r="A25" i="18"/>
  <c r="B25" i="18"/>
  <c r="C25" i="18"/>
  <c r="D25" i="18"/>
  <c r="E25" i="18"/>
  <c r="F25" i="18"/>
  <c r="J25" i="18"/>
  <c r="N25" i="18"/>
  <c r="R25" i="18"/>
  <c r="V25" i="18"/>
  <c r="Z25" i="18"/>
  <c r="A27" i="18"/>
  <c r="B27" i="18"/>
  <c r="C27" i="18"/>
  <c r="D27" i="18"/>
  <c r="E27" i="18"/>
  <c r="F27" i="18"/>
  <c r="J27" i="18"/>
  <c r="N27" i="18"/>
  <c r="R27" i="18"/>
  <c r="V27" i="18"/>
  <c r="Z27" i="18"/>
  <c r="A29" i="18"/>
  <c r="B29" i="18"/>
  <c r="C29" i="18"/>
  <c r="D29" i="18"/>
  <c r="E29" i="18"/>
  <c r="F29" i="18"/>
  <c r="J29" i="18"/>
  <c r="N29" i="18"/>
  <c r="R29" i="18"/>
  <c r="V29" i="18"/>
  <c r="Z29" i="18"/>
  <c r="A31" i="18"/>
  <c r="B31" i="18"/>
  <c r="C31" i="18"/>
  <c r="D31" i="18"/>
  <c r="E31" i="18"/>
  <c r="F31" i="18"/>
  <c r="J31" i="18"/>
  <c r="N31" i="18"/>
  <c r="R31" i="18"/>
  <c r="V31" i="18"/>
  <c r="Z31" i="18"/>
  <c r="A33" i="18"/>
  <c r="B33" i="18"/>
  <c r="C33" i="18"/>
  <c r="D33" i="18"/>
  <c r="E33" i="18"/>
  <c r="F33" i="18"/>
  <c r="J33" i="18"/>
  <c r="N33" i="18"/>
  <c r="R33" i="18"/>
  <c r="V33" i="18"/>
  <c r="Z33" i="18"/>
  <c r="A35" i="18"/>
  <c r="B35" i="18"/>
  <c r="C35" i="18"/>
  <c r="D35" i="18"/>
  <c r="E35" i="18"/>
  <c r="F35" i="18"/>
  <c r="J35" i="18"/>
  <c r="N35" i="18"/>
  <c r="R35" i="18"/>
  <c r="V35" i="18"/>
  <c r="Z35" i="18"/>
  <c r="A37" i="18"/>
  <c r="B37" i="18"/>
  <c r="C37" i="18"/>
  <c r="D37" i="18"/>
  <c r="E37" i="18"/>
  <c r="F37" i="18"/>
  <c r="J37" i="18"/>
  <c r="N37" i="18"/>
  <c r="R37" i="18"/>
  <c r="V37" i="18"/>
  <c r="Z37" i="18"/>
  <c r="A39" i="18"/>
  <c r="B39" i="18"/>
  <c r="C39" i="18"/>
  <c r="D39" i="18"/>
  <c r="E39" i="18"/>
  <c r="F39" i="18"/>
  <c r="J39" i="18"/>
  <c r="N39" i="18"/>
  <c r="R39" i="18"/>
  <c r="V39" i="18"/>
  <c r="Z39" i="18"/>
  <c r="A41" i="18"/>
  <c r="B41" i="18"/>
  <c r="C41" i="18"/>
  <c r="D41" i="18"/>
  <c r="E41" i="18"/>
  <c r="F41" i="18"/>
  <c r="J41" i="18"/>
  <c r="N41" i="18"/>
  <c r="R41" i="18"/>
  <c r="V41" i="18"/>
  <c r="Z41" i="18"/>
  <c r="A43" i="18"/>
  <c r="B43" i="18"/>
  <c r="C43" i="18"/>
  <c r="D43" i="18"/>
  <c r="E43" i="18"/>
  <c r="F43" i="18"/>
  <c r="J43" i="18"/>
  <c r="N43" i="18"/>
  <c r="R43" i="18"/>
  <c r="V43" i="18"/>
  <c r="Z43" i="18"/>
  <c r="A45" i="18"/>
  <c r="B45" i="18"/>
  <c r="C45" i="18"/>
  <c r="D45" i="18"/>
  <c r="E45" i="18"/>
  <c r="F45" i="18"/>
  <c r="J45" i="18"/>
  <c r="N45" i="18"/>
  <c r="R45" i="18"/>
  <c r="V45" i="18"/>
  <c r="Z45" i="18"/>
  <c r="A47" i="18"/>
  <c r="B47" i="18"/>
  <c r="C47" i="18"/>
  <c r="D47" i="18"/>
  <c r="E47" i="18"/>
  <c r="F47" i="18"/>
  <c r="J47" i="18"/>
  <c r="N47" i="18"/>
  <c r="R47" i="18"/>
  <c r="V47" i="18"/>
  <c r="Z47" i="18"/>
  <c r="A49" i="18"/>
  <c r="B49" i="18"/>
  <c r="C49" i="18"/>
  <c r="D49" i="18"/>
  <c r="E49" i="18"/>
  <c r="F49" i="18"/>
  <c r="J49" i="18"/>
  <c r="N49" i="18"/>
  <c r="R49" i="18"/>
  <c r="V49" i="18"/>
  <c r="Z49" i="18"/>
  <c r="A51" i="18"/>
  <c r="B51" i="18"/>
  <c r="C51" i="18"/>
  <c r="D51" i="18"/>
  <c r="E51" i="18"/>
  <c r="F51" i="18"/>
  <c r="J51" i="18"/>
  <c r="N51" i="18"/>
  <c r="R51" i="18"/>
  <c r="V51" i="18"/>
  <c r="Z51" i="18"/>
  <c r="A53" i="18"/>
  <c r="B53" i="18"/>
  <c r="C53" i="18"/>
  <c r="D53" i="18"/>
  <c r="E53" i="18"/>
  <c r="F53" i="18"/>
  <c r="J53" i="18"/>
  <c r="N53" i="18"/>
  <c r="R53" i="18"/>
  <c r="V53" i="18"/>
  <c r="Z53" i="18"/>
  <c r="A55" i="18"/>
  <c r="B55" i="18"/>
  <c r="C55" i="18"/>
  <c r="D55" i="18"/>
  <c r="E55" i="18"/>
  <c r="F55" i="18"/>
  <c r="J55" i="18"/>
  <c r="N55" i="18"/>
  <c r="R55" i="18"/>
  <c r="V55" i="18"/>
  <c r="Z55" i="18"/>
  <c r="A57" i="18"/>
  <c r="B57" i="18"/>
  <c r="C57" i="18"/>
  <c r="D57" i="18"/>
  <c r="E57" i="18"/>
  <c r="F57" i="18"/>
  <c r="J57" i="18"/>
  <c r="N57" i="18"/>
  <c r="R57" i="18"/>
  <c r="V57" i="18"/>
  <c r="Z57" i="18"/>
  <c r="A59" i="18"/>
  <c r="B59" i="18"/>
  <c r="C59" i="18"/>
  <c r="D59" i="18"/>
  <c r="E59" i="18"/>
  <c r="F59" i="18"/>
  <c r="J59" i="18"/>
  <c r="N59" i="18"/>
  <c r="R59" i="18"/>
  <c r="V59" i="18"/>
  <c r="Z59" i="18"/>
  <c r="A61" i="18"/>
  <c r="B61" i="18"/>
  <c r="C61" i="18"/>
  <c r="D61" i="18"/>
  <c r="E61" i="18"/>
  <c r="F61" i="18"/>
  <c r="J61" i="18"/>
  <c r="N61" i="18"/>
  <c r="R61" i="18"/>
  <c r="V61" i="18"/>
  <c r="Z61" i="18"/>
  <c r="A63" i="18"/>
  <c r="B63" i="18"/>
  <c r="C63" i="18"/>
  <c r="D63" i="18"/>
  <c r="E63" i="18"/>
  <c r="F63" i="18"/>
  <c r="J63" i="18"/>
  <c r="N63" i="18"/>
  <c r="R63" i="18"/>
  <c r="V63" i="18"/>
  <c r="Z63" i="18"/>
  <c r="A65" i="18"/>
  <c r="B65" i="18"/>
  <c r="C65" i="18"/>
  <c r="D65" i="18"/>
  <c r="E65" i="18"/>
  <c r="F65" i="18"/>
  <c r="J65" i="18"/>
  <c r="N65" i="18"/>
  <c r="R65" i="18"/>
  <c r="V65" i="18"/>
  <c r="Z65" i="18"/>
  <c r="A67" i="18"/>
  <c r="B67" i="18"/>
  <c r="C67" i="18"/>
  <c r="D67" i="18"/>
  <c r="E67" i="18"/>
  <c r="F67" i="18"/>
  <c r="J67" i="18"/>
  <c r="N67" i="18"/>
  <c r="R67" i="18"/>
  <c r="V67" i="18"/>
  <c r="Z67" i="18"/>
  <c r="A69" i="18"/>
  <c r="B69" i="18"/>
  <c r="C69" i="18"/>
  <c r="D69" i="18"/>
  <c r="E69" i="18"/>
  <c r="F69" i="18"/>
  <c r="J69" i="18"/>
  <c r="N69" i="18"/>
  <c r="R69" i="18"/>
  <c r="V69" i="18"/>
  <c r="Z69" i="18"/>
  <c r="A71" i="18"/>
  <c r="B71" i="18"/>
  <c r="C71" i="18"/>
  <c r="D71" i="18"/>
  <c r="E71" i="18"/>
  <c r="F71" i="18"/>
  <c r="J71" i="18"/>
  <c r="N71" i="18"/>
  <c r="R71" i="18"/>
  <c r="V71" i="18"/>
  <c r="Z71" i="18"/>
  <c r="A73" i="18"/>
  <c r="B73" i="18"/>
  <c r="C73" i="18"/>
  <c r="D73" i="18"/>
  <c r="E73" i="18"/>
  <c r="F73" i="18"/>
  <c r="J73" i="18"/>
  <c r="N73" i="18"/>
  <c r="R73" i="18"/>
  <c r="V73" i="18"/>
  <c r="Z73" i="18"/>
  <c r="A75" i="18"/>
  <c r="B75" i="18"/>
  <c r="C75" i="18"/>
  <c r="D75" i="18"/>
  <c r="E75" i="18"/>
  <c r="F75" i="18"/>
  <c r="J75" i="18"/>
  <c r="N75" i="18"/>
  <c r="R75" i="18"/>
  <c r="V75" i="18"/>
  <c r="Z75" i="18"/>
  <c r="A77" i="18"/>
  <c r="B77" i="18"/>
  <c r="C77" i="18"/>
  <c r="D77" i="18"/>
  <c r="E77" i="18"/>
  <c r="F77" i="18"/>
  <c r="J77" i="18"/>
  <c r="N77" i="18"/>
  <c r="R77" i="18"/>
  <c r="V77" i="18"/>
  <c r="Z77" i="18"/>
  <c r="A79" i="18"/>
  <c r="B79" i="18"/>
  <c r="C79" i="18"/>
  <c r="D79" i="18"/>
  <c r="E79" i="18"/>
  <c r="F79" i="18"/>
  <c r="J79" i="18"/>
  <c r="N79" i="18"/>
  <c r="R79" i="18"/>
  <c r="V79" i="18"/>
  <c r="Z79" i="18"/>
  <c r="A81" i="18"/>
  <c r="B81" i="18"/>
  <c r="C81" i="18"/>
  <c r="D81" i="18"/>
  <c r="E81" i="18"/>
  <c r="F81" i="18"/>
  <c r="J81" i="18"/>
  <c r="N81" i="18"/>
  <c r="R81" i="18"/>
  <c r="V81" i="18"/>
  <c r="Z81" i="18"/>
  <c r="A83" i="18"/>
  <c r="B83" i="18"/>
  <c r="C83" i="18"/>
  <c r="D83" i="18"/>
  <c r="E83" i="18"/>
  <c r="F83" i="18"/>
  <c r="J83" i="18"/>
  <c r="N83" i="18"/>
  <c r="R83" i="18"/>
  <c r="V83" i="18"/>
  <c r="Z83" i="18"/>
  <c r="A85" i="18"/>
  <c r="B85" i="18"/>
  <c r="C85" i="18"/>
  <c r="D85" i="18"/>
  <c r="E85" i="18"/>
  <c r="F85" i="18"/>
  <c r="J85" i="18"/>
  <c r="N85" i="18"/>
  <c r="R85" i="18"/>
  <c r="V85" i="18"/>
  <c r="Z85" i="18"/>
  <c r="A87" i="18"/>
  <c r="B87" i="18"/>
  <c r="C87" i="18"/>
  <c r="D87" i="18"/>
  <c r="E87" i="18"/>
  <c r="F87" i="18"/>
  <c r="J87" i="18"/>
  <c r="N87" i="18"/>
  <c r="R87" i="18"/>
  <c r="V87" i="18"/>
  <c r="Z87" i="18"/>
  <c r="A89" i="18"/>
  <c r="B89" i="18"/>
  <c r="C89" i="18"/>
  <c r="D89" i="18"/>
  <c r="E89" i="18"/>
  <c r="F89" i="18"/>
  <c r="J89" i="18"/>
  <c r="N89" i="18"/>
  <c r="R89" i="18"/>
  <c r="V89" i="18"/>
  <c r="Z89" i="18"/>
  <c r="A91" i="18"/>
  <c r="B91" i="18"/>
  <c r="C91" i="18"/>
  <c r="D91" i="18"/>
  <c r="E91" i="18"/>
  <c r="F91" i="18"/>
  <c r="J91" i="18"/>
  <c r="N91" i="18"/>
  <c r="R91" i="18"/>
  <c r="V91" i="18"/>
  <c r="Z91" i="18"/>
  <c r="A93" i="18"/>
  <c r="B93" i="18"/>
  <c r="C93" i="18"/>
  <c r="D93" i="18"/>
  <c r="E93" i="18"/>
  <c r="F93" i="18"/>
  <c r="J93" i="18"/>
  <c r="N93" i="18"/>
  <c r="R93" i="18"/>
  <c r="V93" i="18"/>
  <c r="Z93" i="18"/>
  <c r="A95" i="18"/>
  <c r="B95" i="18"/>
  <c r="C95" i="18"/>
  <c r="D95" i="18"/>
  <c r="E95" i="18"/>
  <c r="F95" i="18"/>
  <c r="J95" i="18"/>
  <c r="N95" i="18"/>
  <c r="R95" i="18"/>
  <c r="V95" i="18"/>
  <c r="Z95" i="18"/>
  <c r="A97" i="18"/>
  <c r="B97" i="18"/>
  <c r="C97" i="18"/>
  <c r="D97" i="18"/>
  <c r="E97" i="18"/>
  <c r="F97" i="18"/>
  <c r="J97" i="18"/>
  <c r="N97" i="18"/>
  <c r="R97" i="18"/>
  <c r="V97" i="18"/>
  <c r="Z97" i="18"/>
  <c r="A99" i="18"/>
  <c r="B99" i="18"/>
  <c r="C99" i="18"/>
  <c r="D99" i="18"/>
  <c r="E99" i="18"/>
  <c r="F99" i="18"/>
  <c r="J99" i="18"/>
  <c r="N99" i="18"/>
  <c r="R99" i="18"/>
  <c r="V99" i="18"/>
  <c r="Z99" i="18"/>
  <c r="A100" i="18"/>
  <c r="B100" i="18"/>
  <c r="C100" i="18"/>
  <c r="D100" i="18"/>
  <c r="E100" i="18"/>
  <c r="F100" i="18"/>
  <c r="J100" i="18"/>
  <c r="N100" i="18"/>
  <c r="R100" i="18"/>
  <c r="V100" i="18"/>
  <c r="Z100" i="18"/>
  <c r="A101" i="18"/>
  <c r="B101" i="18"/>
  <c r="C101" i="18"/>
  <c r="D101" i="18"/>
  <c r="E101" i="18"/>
  <c r="F101" i="18"/>
  <c r="J101" i="18"/>
  <c r="N101" i="18"/>
  <c r="R101" i="18"/>
  <c r="V101" i="18"/>
  <c r="Z101" i="18"/>
  <c r="A102" i="18"/>
  <c r="B102" i="18"/>
  <c r="C102" i="18"/>
  <c r="D102" i="18"/>
  <c r="E102" i="18"/>
  <c r="F102" i="18"/>
  <c r="J102" i="18"/>
  <c r="N102" i="18"/>
  <c r="R102" i="18"/>
  <c r="V102" i="18"/>
  <c r="Z102" i="18"/>
  <c r="D7" i="18"/>
  <c r="E7" i="18"/>
  <c r="F7" i="18"/>
  <c r="J7" i="18"/>
  <c r="N7" i="18"/>
  <c r="R7" i="18"/>
  <c r="V7" i="18"/>
  <c r="Z7" i="18"/>
  <c r="C7" i="18"/>
  <c r="B7" i="18"/>
  <c r="A7" i="18"/>
  <c r="A6" i="18"/>
  <c r="I4" i="17"/>
  <c r="J4" i="17" s="1"/>
  <c r="K4" i="17" s="1"/>
  <c r="I3" i="17"/>
  <c r="G25" i="17"/>
  <c r="D25" i="17"/>
  <c r="B25" i="17" s="1"/>
  <c r="G24" i="17"/>
  <c r="D24" i="17"/>
  <c r="B24" i="17" s="1"/>
  <c r="G23" i="17"/>
  <c r="D23" i="17"/>
  <c r="B23" i="17"/>
  <c r="G22" i="17"/>
  <c r="D22" i="17"/>
  <c r="B22" i="17" s="1"/>
  <c r="G21" i="17"/>
  <c r="D21" i="17"/>
  <c r="B21" i="17" s="1"/>
  <c r="G20" i="17"/>
  <c r="D20" i="17"/>
  <c r="B20" i="17" s="1"/>
  <c r="G19" i="17"/>
  <c r="D19" i="17"/>
  <c r="B19" i="17"/>
  <c r="G18" i="17"/>
  <c r="D18" i="17"/>
  <c r="B18" i="17"/>
  <c r="G17" i="17"/>
  <c r="D17" i="17"/>
  <c r="B17" i="17" s="1"/>
  <c r="G16" i="17"/>
  <c r="D16" i="17"/>
  <c r="B16" i="17" s="1"/>
  <c r="G15" i="17"/>
  <c r="D15" i="17"/>
  <c r="B15" i="17" s="1"/>
  <c r="G14" i="17"/>
  <c r="D14" i="17"/>
  <c r="B14" i="17" s="1"/>
  <c r="G13" i="17"/>
  <c r="D13" i="17"/>
  <c r="B13" i="17" s="1"/>
  <c r="G12" i="17"/>
  <c r="D12" i="17"/>
  <c r="B12" i="17" s="1"/>
  <c r="G11" i="17"/>
  <c r="D11" i="17"/>
  <c r="B11" i="17"/>
  <c r="G10" i="17"/>
  <c r="D10" i="17"/>
  <c r="B10" i="17"/>
  <c r="G9" i="17"/>
  <c r="D9" i="17"/>
  <c r="B9" i="17" s="1"/>
  <c r="G8" i="17"/>
  <c r="D8" i="17"/>
  <c r="B8" i="17" s="1"/>
  <c r="G7" i="17"/>
  <c r="D7" i="17"/>
  <c r="B7" i="17"/>
  <c r="G6" i="17"/>
  <c r="D6" i="17"/>
  <c r="B6" i="17"/>
  <c r="G5" i="17"/>
  <c r="D5" i="17"/>
  <c r="B5" i="17" s="1"/>
  <c r="G4" i="17"/>
  <c r="D4" i="17"/>
  <c r="B4" i="17" s="1"/>
  <c r="G3" i="17"/>
  <c r="D3" i="17"/>
  <c r="B3" i="17" s="1"/>
  <c r="J7" i="2"/>
  <c r="A1" i="13"/>
  <c r="A1" i="12"/>
  <c r="A1" i="11"/>
  <c r="A1" i="10"/>
  <c r="A1" i="9"/>
  <c r="A1" i="3"/>
  <c r="A2" i="1"/>
  <c r="A2" i="18" s="1"/>
  <c r="J250" i="15"/>
  <c r="K250" i="15"/>
  <c r="L250" i="15" s="1"/>
  <c r="J251" i="15"/>
  <c r="K251" i="15" s="1"/>
  <c r="L251" i="15" s="1"/>
  <c r="J252" i="15"/>
  <c r="K252" i="15" s="1"/>
  <c r="L252" i="15" s="1"/>
  <c r="J253" i="15"/>
  <c r="K253" i="15" s="1"/>
  <c r="L253" i="15" s="1"/>
  <c r="J254" i="15"/>
  <c r="K254" i="15"/>
  <c r="L254" i="15" s="1"/>
  <c r="J255" i="15"/>
  <c r="K255" i="15" s="1"/>
  <c r="L255" i="15" s="1"/>
  <c r="J256" i="15"/>
  <c r="K256" i="15" s="1"/>
  <c r="L256" i="15" s="1"/>
  <c r="J257" i="15"/>
  <c r="K257" i="15"/>
  <c r="L257" i="15" s="1"/>
  <c r="J258" i="15"/>
  <c r="K258" i="15" s="1"/>
  <c r="L258" i="15" s="1"/>
  <c r="J259" i="15"/>
  <c r="K259" i="15" s="1"/>
  <c r="L259" i="15"/>
  <c r="J260" i="15"/>
  <c r="K260" i="15" s="1"/>
  <c r="L260" i="15" s="1"/>
  <c r="J261" i="15"/>
  <c r="K261" i="15" s="1"/>
  <c r="L261" i="15" s="1"/>
  <c r="J262" i="15"/>
  <c r="K262" i="15" s="1"/>
  <c r="L262" i="15" s="1"/>
  <c r="J263" i="15"/>
  <c r="K263" i="15" s="1"/>
  <c r="L263" i="15" s="1"/>
  <c r="J264" i="15"/>
  <c r="K264" i="15" s="1"/>
  <c r="L264" i="15" s="1"/>
  <c r="J265" i="15"/>
  <c r="K265" i="15" s="1"/>
  <c r="L265" i="15" s="1"/>
  <c r="J266" i="15"/>
  <c r="K266" i="15" s="1"/>
  <c r="L266" i="15" s="1"/>
  <c r="J267" i="15"/>
  <c r="K267" i="15" s="1"/>
  <c r="L267" i="15" s="1"/>
  <c r="J268" i="15"/>
  <c r="K268" i="15" s="1"/>
  <c r="L268" i="15" s="1"/>
  <c r="J249" i="15"/>
  <c r="K249" i="15" s="1"/>
  <c r="L249" i="15" s="1"/>
  <c r="J232" i="15"/>
  <c r="K232" i="15" s="1"/>
  <c r="L232" i="15" s="1"/>
  <c r="J233" i="15"/>
  <c r="K233" i="15" s="1"/>
  <c r="L233" i="15" s="1"/>
  <c r="J234" i="15"/>
  <c r="K234" i="15" s="1"/>
  <c r="L234" i="15" s="1"/>
  <c r="J235" i="15"/>
  <c r="K235" i="15" s="1"/>
  <c r="L235" i="15" s="1"/>
  <c r="J236" i="15"/>
  <c r="K236" i="15" s="1"/>
  <c r="L236" i="15" s="1"/>
  <c r="J237" i="15"/>
  <c r="K237" i="15" s="1"/>
  <c r="L237" i="15" s="1"/>
  <c r="J238" i="15"/>
  <c r="K238" i="15" s="1"/>
  <c r="L238" i="15" s="1"/>
  <c r="J239" i="15"/>
  <c r="K239" i="15"/>
  <c r="L239" i="15" s="1"/>
  <c r="J240" i="15"/>
  <c r="K240" i="15" s="1"/>
  <c r="L240" i="15" s="1"/>
  <c r="J241" i="15"/>
  <c r="K241" i="15" s="1"/>
  <c r="L241" i="15" s="1"/>
  <c r="J242" i="15"/>
  <c r="K242" i="15" s="1"/>
  <c r="L242" i="15" s="1"/>
  <c r="J243" i="15"/>
  <c r="K243" i="15" s="1"/>
  <c r="L243" i="15" s="1"/>
  <c r="J244" i="15"/>
  <c r="K244" i="15" s="1"/>
  <c r="L244" i="15" s="1"/>
  <c r="J245" i="15"/>
  <c r="K245" i="15" s="1"/>
  <c r="L245" i="15" s="1"/>
  <c r="J246" i="15"/>
  <c r="K246" i="15"/>
  <c r="L246" i="15" s="1"/>
  <c r="J247" i="15"/>
  <c r="K247" i="15" s="1"/>
  <c r="L247" i="15" s="1"/>
  <c r="J248" i="15"/>
  <c r="K248" i="15" s="1"/>
  <c r="L248" i="15" s="1"/>
  <c r="J231" i="15"/>
  <c r="K231" i="15" s="1"/>
  <c r="L231" i="15" s="1"/>
  <c r="J226" i="15"/>
  <c r="K226" i="15" s="1"/>
  <c r="L226" i="15" s="1"/>
  <c r="J227" i="15"/>
  <c r="K227" i="15" s="1"/>
  <c r="L227" i="15" s="1"/>
  <c r="J228" i="15"/>
  <c r="K228" i="15" s="1"/>
  <c r="L228" i="15" s="1"/>
  <c r="J229" i="15"/>
  <c r="K229" i="15" s="1"/>
  <c r="L229" i="15" s="1"/>
  <c r="J230" i="15"/>
  <c r="K230" i="15" s="1"/>
  <c r="L230" i="15" s="1"/>
  <c r="J225" i="15"/>
  <c r="K225" i="15" s="1"/>
  <c r="L225" i="15" s="1"/>
  <c r="J206" i="15"/>
  <c r="K206" i="15" s="1"/>
  <c r="L206" i="15" s="1"/>
  <c r="J207" i="15"/>
  <c r="K207" i="15" s="1"/>
  <c r="L207" i="15" s="1"/>
  <c r="J208" i="15"/>
  <c r="K208" i="15" s="1"/>
  <c r="L208" i="15" s="1"/>
  <c r="J209" i="15"/>
  <c r="K209" i="15" s="1"/>
  <c r="L209" i="15" s="1"/>
  <c r="J210" i="15"/>
  <c r="K210" i="15" s="1"/>
  <c r="L210" i="15" s="1"/>
  <c r="J211" i="15"/>
  <c r="K211" i="15" s="1"/>
  <c r="L211" i="15" s="1"/>
  <c r="J212" i="15"/>
  <c r="K212" i="15" s="1"/>
  <c r="L212" i="15" s="1"/>
  <c r="J213" i="15"/>
  <c r="K213" i="15" s="1"/>
  <c r="L213" i="15" s="1"/>
  <c r="J214" i="15"/>
  <c r="K214" i="15" s="1"/>
  <c r="L214" i="15" s="1"/>
  <c r="J215" i="15"/>
  <c r="K215" i="15" s="1"/>
  <c r="L215" i="15" s="1"/>
  <c r="J216" i="15"/>
  <c r="K216" i="15" s="1"/>
  <c r="L216" i="15" s="1"/>
  <c r="J217" i="15"/>
  <c r="K217" i="15" s="1"/>
  <c r="L217" i="15" s="1"/>
  <c r="J218" i="15"/>
  <c r="K218" i="15" s="1"/>
  <c r="L218" i="15" s="1"/>
  <c r="J219" i="15"/>
  <c r="K219" i="15" s="1"/>
  <c r="L219" i="15" s="1"/>
  <c r="J220" i="15"/>
  <c r="K220" i="15"/>
  <c r="L220" i="15" s="1"/>
  <c r="J221" i="15"/>
  <c r="K221" i="15" s="1"/>
  <c r="L221" i="15" s="1"/>
  <c r="J222" i="15"/>
  <c r="K222" i="15"/>
  <c r="L222" i="15" s="1"/>
  <c r="J223" i="15"/>
  <c r="K223" i="15" s="1"/>
  <c r="L223" i="15" s="1"/>
  <c r="J224" i="15"/>
  <c r="K224" i="15" s="1"/>
  <c r="L224" i="15" s="1"/>
  <c r="J205" i="15"/>
  <c r="K205" i="15" s="1"/>
  <c r="L205" i="15" s="1"/>
  <c r="J188" i="15"/>
  <c r="K188" i="15" s="1"/>
  <c r="L188" i="15" s="1"/>
  <c r="J189" i="15"/>
  <c r="K189" i="15" s="1"/>
  <c r="L189" i="15"/>
  <c r="J190" i="15"/>
  <c r="K190" i="15" s="1"/>
  <c r="L190" i="15" s="1"/>
  <c r="J191" i="15"/>
  <c r="K191" i="15"/>
  <c r="L191" i="15" s="1"/>
  <c r="J192" i="15"/>
  <c r="K192" i="15" s="1"/>
  <c r="L192" i="15" s="1"/>
  <c r="J193" i="15"/>
  <c r="K193" i="15" s="1"/>
  <c r="L193" i="15" s="1"/>
  <c r="J194" i="15"/>
  <c r="K194" i="15" s="1"/>
  <c r="L194" i="15" s="1"/>
  <c r="J195" i="15"/>
  <c r="K195" i="15" s="1"/>
  <c r="L195" i="15" s="1"/>
  <c r="J196" i="15"/>
  <c r="K196" i="15" s="1"/>
  <c r="L196" i="15" s="1"/>
  <c r="J197" i="15"/>
  <c r="K197" i="15" s="1"/>
  <c r="L197" i="15" s="1"/>
  <c r="J198" i="15"/>
  <c r="K198" i="15" s="1"/>
  <c r="L198" i="15" s="1"/>
  <c r="J199" i="15"/>
  <c r="K199" i="15" s="1"/>
  <c r="L199" i="15" s="1"/>
  <c r="J200" i="15"/>
  <c r="K200" i="15"/>
  <c r="L200" i="15" s="1"/>
  <c r="J201" i="15"/>
  <c r="K201" i="15" s="1"/>
  <c r="L201" i="15" s="1"/>
  <c r="J202" i="15"/>
  <c r="K202" i="15" s="1"/>
  <c r="L202" i="15" s="1"/>
  <c r="J203" i="15"/>
  <c r="K203" i="15" s="1"/>
  <c r="L203" i="15" s="1"/>
  <c r="J204" i="15"/>
  <c r="K204" i="15"/>
  <c r="L204" i="15" s="1"/>
  <c r="J187" i="15"/>
  <c r="K187" i="15" s="1"/>
  <c r="L187" i="15" s="1"/>
  <c r="J182" i="15"/>
  <c r="K182" i="15" s="1"/>
  <c r="L182" i="15" s="1"/>
  <c r="J183" i="15"/>
  <c r="K183" i="15" s="1"/>
  <c r="L183" i="15" s="1"/>
  <c r="J184" i="15"/>
  <c r="K184" i="15" s="1"/>
  <c r="L184" i="15" s="1"/>
  <c r="J185" i="15"/>
  <c r="K185" i="15" s="1"/>
  <c r="L185" i="15"/>
  <c r="J186" i="15"/>
  <c r="K186" i="15" s="1"/>
  <c r="L186" i="15" s="1"/>
  <c r="J181" i="15"/>
  <c r="K181" i="15" s="1"/>
  <c r="L181" i="15" s="1"/>
  <c r="J162" i="15"/>
  <c r="K162" i="15" s="1"/>
  <c r="L162" i="15" s="1"/>
  <c r="J163" i="15"/>
  <c r="K163" i="15" s="1"/>
  <c r="L163" i="15" s="1"/>
  <c r="J164" i="15"/>
  <c r="K164" i="15" s="1"/>
  <c r="L164" i="15" s="1"/>
  <c r="J165" i="15"/>
  <c r="K165" i="15" s="1"/>
  <c r="L165" i="15" s="1"/>
  <c r="J166" i="15"/>
  <c r="K166" i="15" s="1"/>
  <c r="L166" i="15" s="1"/>
  <c r="J167" i="15"/>
  <c r="K167" i="15" s="1"/>
  <c r="L167" i="15" s="1"/>
  <c r="J168" i="15"/>
  <c r="K168" i="15" s="1"/>
  <c r="L168" i="15" s="1"/>
  <c r="J169" i="15"/>
  <c r="K169" i="15" s="1"/>
  <c r="J170" i="15"/>
  <c r="K170" i="15" s="1"/>
  <c r="L170" i="15"/>
  <c r="J171" i="15"/>
  <c r="K171" i="15" s="1"/>
  <c r="L171" i="15" s="1"/>
  <c r="J172" i="15"/>
  <c r="K172" i="15" s="1"/>
  <c r="L172" i="15" s="1"/>
  <c r="J173" i="15"/>
  <c r="K173" i="15" s="1"/>
  <c r="L173" i="15" s="1"/>
  <c r="J174" i="15"/>
  <c r="K174" i="15" s="1"/>
  <c r="L174" i="15" s="1"/>
  <c r="J175" i="15"/>
  <c r="K175" i="15" s="1"/>
  <c r="L175" i="15" s="1"/>
  <c r="J176" i="15"/>
  <c r="K176" i="15" s="1"/>
  <c r="L176" i="15" s="1"/>
  <c r="J177" i="15"/>
  <c r="K177" i="15" s="1"/>
  <c r="L177" i="15" s="1"/>
  <c r="J178" i="15"/>
  <c r="K178" i="15" s="1"/>
  <c r="L178" i="15" s="1"/>
  <c r="J179" i="15"/>
  <c r="K179" i="15" s="1"/>
  <c r="L179" i="15" s="1"/>
  <c r="J180" i="15"/>
  <c r="K180" i="15" s="1"/>
  <c r="L180" i="15" s="1"/>
  <c r="J161" i="15"/>
  <c r="K161" i="15" s="1"/>
  <c r="L161" i="15" s="1"/>
  <c r="J144" i="15"/>
  <c r="K144" i="15" s="1"/>
  <c r="L144" i="15"/>
  <c r="J145" i="15"/>
  <c r="K145" i="15" s="1"/>
  <c r="L145" i="15" s="1"/>
  <c r="J146" i="15"/>
  <c r="K146" i="15" s="1"/>
  <c r="L146" i="15" s="1"/>
  <c r="J147" i="15"/>
  <c r="K147" i="15" s="1"/>
  <c r="L147" i="15" s="1"/>
  <c r="J148" i="15"/>
  <c r="K148" i="15" s="1"/>
  <c r="L148" i="15" s="1"/>
  <c r="J149" i="15"/>
  <c r="K149" i="15" s="1"/>
  <c r="L149" i="15" s="1"/>
  <c r="J150" i="15"/>
  <c r="K150" i="15"/>
  <c r="L150" i="15" s="1"/>
  <c r="J151" i="15"/>
  <c r="K151" i="15" s="1"/>
  <c r="L151" i="15" s="1"/>
  <c r="J152" i="15"/>
  <c r="K152" i="15" s="1"/>
  <c r="L152" i="15" s="1"/>
  <c r="J153" i="15"/>
  <c r="K153" i="15" s="1"/>
  <c r="L153" i="15" s="1"/>
  <c r="J154" i="15"/>
  <c r="K154" i="15" s="1"/>
  <c r="L154" i="15" s="1"/>
  <c r="J155" i="15"/>
  <c r="K155" i="15"/>
  <c r="L155" i="15"/>
  <c r="J156" i="15"/>
  <c r="K156" i="15" s="1"/>
  <c r="L156" i="15" s="1"/>
  <c r="J157" i="15"/>
  <c r="K157" i="15" s="1"/>
  <c r="L157" i="15" s="1"/>
  <c r="J158" i="15"/>
  <c r="K158" i="15" s="1"/>
  <c r="L158" i="15" s="1"/>
  <c r="J159" i="15"/>
  <c r="K159" i="15" s="1"/>
  <c r="L159" i="15" s="1"/>
  <c r="J160" i="15"/>
  <c r="K160" i="15" s="1"/>
  <c r="L160" i="15"/>
  <c r="J143" i="15"/>
  <c r="K143" i="15" s="1"/>
  <c r="L143" i="15" s="1"/>
  <c r="J138" i="15"/>
  <c r="K138" i="15" s="1"/>
  <c r="L138" i="15" s="1"/>
  <c r="J139" i="15"/>
  <c r="K139" i="15" s="1"/>
  <c r="L139" i="15" s="1"/>
  <c r="J140" i="15"/>
  <c r="K140" i="15" s="1"/>
  <c r="L140" i="15" s="1"/>
  <c r="J141" i="15"/>
  <c r="K141" i="15" s="1"/>
  <c r="L141" i="15" s="1"/>
  <c r="J142" i="15"/>
  <c r="K142" i="15" s="1"/>
  <c r="L142" i="15" s="1"/>
  <c r="J137" i="15"/>
  <c r="K137" i="15" s="1"/>
  <c r="L137" i="15" s="1"/>
  <c r="J118" i="15"/>
  <c r="K118" i="15" s="1"/>
  <c r="L118" i="15" s="1"/>
  <c r="J119" i="15"/>
  <c r="K119" i="15" s="1"/>
  <c r="L119" i="15" s="1"/>
  <c r="J120" i="15"/>
  <c r="K120" i="15" s="1"/>
  <c r="L120" i="15" s="1"/>
  <c r="J121" i="15"/>
  <c r="K121" i="15"/>
  <c r="L121" i="15" s="1"/>
  <c r="J122" i="15"/>
  <c r="K122" i="15" s="1"/>
  <c r="L122" i="15" s="1"/>
  <c r="J123" i="15"/>
  <c r="K123" i="15"/>
  <c r="L123" i="15" s="1"/>
  <c r="J124" i="15"/>
  <c r="K124" i="15" s="1"/>
  <c r="L124" i="15" s="1"/>
  <c r="J125" i="15"/>
  <c r="K125" i="15"/>
  <c r="L125" i="15" s="1"/>
  <c r="J126" i="15"/>
  <c r="K126" i="15" s="1"/>
  <c r="L126" i="15" s="1"/>
  <c r="J127" i="15"/>
  <c r="K127" i="15" s="1"/>
  <c r="L127" i="15" s="1"/>
  <c r="J128" i="15"/>
  <c r="K128" i="15"/>
  <c r="L128" i="15" s="1"/>
  <c r="J129" i="15"/>
  <c r="K129" i="15" s="1"/>
  <c r="L129" i="15" s="1"/>
  <c r="J130" i="15"/>
  <c r="K130" i="15" s="1"/>
  <c r="L130" i="15"/>
  <c r="J131" i="15"/>
  <c r="K131" i="15" s="1"/>
  <c r="L131" i="15" s="1"/>
  <c r="J132" i="15"/>
  <c r="K132" i="15" s="1"/>
  <c r="L132" i="15" s="1"/>
  <c r="J133" i="15"/>
  <c r="K133" i="15" s="1"/>
  <c r="L133" i="15" s="1"/>
  <c r="J134" i="15"/>
  <c r="K134" i="15" s="1"/>
  <c r="L134" i="15" s="1"/>
  <c r="J135" i="15"/>
  <c r="K135" i="15" s="1"/>
  <c r="L135" i="15" s="1"/>
  <c r="J136" i="15"/>
  <c r="K136" i="15" s="1"/>
  <c r="L136" i="15" s="1"/>
  <c r="J117" i="15"/>
  <c r="K117" i="15" s="1"/>
  <c r="L117" i="15" s="1"/>
  <c r="J100" i="15"/>
  <c r="K100" i="15" s="1"/>
  <c r="L100" i="15" s="1"/>
  <c r="J101" i="15"/>
  <c r="K101" i="15" s="1"/>
  <c r="L101" i="15" s="1"/>
  <c r="J102" i="15"/>
  <c r="K102" i="15" s="1"/>
  <c r="L102" i="15" s="1"/>
  <c r="J103" i="15"/>
  <c r="K103" i="15"/>
  <c r="L103" i="15" s="1"/>
  <c r="J104" i="15"/>
  <c r="K104" i="15" s="1"/>
  <c r="L104" i="15" s="1"/>
  <c r="J105" i="15"/>
  <c r="K105" i="15" s="1"/>
  <c r="L105" i="15" s="1"/>
  <c r="J106" i="15"/>
  <c r="K106" i="15" s="1"/>
  <c r="L106" i="15" s="1"/>
  <c r="J107" i="15"/>
  <c r="K107" i="15" s="1"/>
  <c r="L107" i="15" s="1"/>
  <c r="J108" i="15"/>
  <c r="K108" i="15" s="1"/>
  <c r="L108" i="15" s="1"/>
  <c r="J109" i="15"/>
  <c r="K109" i="15" s="1"/>
  <c r="L109" i="15" s="1"/>
  <c r="J110" i="15"/>
  <c r="K110" i="15"/>
  <c r="L110" i="15" s="1"/>
  <c r="J111" i="15"/>
  <c r="K111" i="15" s="1"/>
  <c r="L111" i="15" s="1"/>
  <c r="J112" i="15"/>
  <c r="K112" i="15" s="1"/>
  <c r="L112" i="15" s="1"/>
  <c r="J113" i="15"/>
  <c r="K113" i="15" s="1"/>
  <c r="L113" i="15" s="1"/>
  <c r="J114" i="15"/>
  <c r="K114" i="15" s="1"/>
  <c r="L114" i="15" s="1"/>
  <c r="J115" i="15"/>
  <c r="K115" i="15" s="1"/>
  <c r="L115" i="15" s="1"/>
  <c r="J116" i="15"/>
  <c r="K116" i="15" s="1"/>
  <c r="L116" i="15" s="1"/>
  <c r="J99" i="15"/>
  <c r="K99" i="15" s="1"/>
  <c r="L99" i="15" s="1"/>
  <c r="J94" i="15"/>
  <c r="K94" i="15" s="1"/>
  <c r="L94" i="15" s="1"/>
  <c r="J95" i="15"/>
  <c r="K95" i="15" s="1"/>
  <c r="L95" i="15" s="1"/>
  <c r="J96" i="15"/>
  <c r="K96" i="15" s="1"/>
  <c r="L96" i="15" s="1"/>
  <c r="J97" i="15"/>
  <c r="K97" i="15" s="1"/>
  <c r="L97" i="15" s="1"/>
  <c r="J98" i="15"/>
  <c r="K98" i="15" s="1"/>
  <c r="L98" i="15" s="1"/>
  <c r="J93" i="15"/>
  <c r="K93" i="15" s="1"/>
  <c r="L93" i="15" s="1"/>
  <c r="J74" i="15"/>
  <c r="K74" i="15" s="1"/>
  <c r="L74" i="15" s="1"/>
  <c r="J75" i="15"/>
  <c r="K75" i="15" s="1"/>
  <c r="L75" i="15" s="1"/>
  <c r="J76" i="15"/>
  <c r="K76" i="15" s="1"/>
  <c r="L76" i="15" s="1"/>
  <c r="J77" i="15"/>
  <c r="K77" i="15" s="1"/>
  <c r="L77" i="15" s="1"/>
  <c r="J78" i="15"/>
  <c r="K78" i="15" s="1"/>
  <c r="L78" i="15" s="1"/>
  <c r="J79" i="15"/>
  <c r="K79" i="15" s="1"/>
  <c r="L79" i="15" s="1"/>
  <c r="J80" i="15"/>
  <c r="K80" i="15" s="1"/>
  <c r="L80" i="15" s="1"/>
  <c r="J81" i="15"/>
  <c r="K81" i="15" s="1"/>
  <c r="L81" i="15" s="1"/>
  <c r="J82" i="15"/>
  <c r="K82" i="15"/>
  <c r="L82" i="15" s="1"/>
  <c r="J83" i="15"/>
  <c r="K83" i="15" s="1"/>
  <c r="L83" i="15" s="1"/>
  <c r="J84" i="15"/>
  <c r="K84" i="15" s="1"/>
  <c r="L84" i="15" s="1"/>
  <c r="J85" i="15"/>
  <c r="K85" i="15" s="1"/>
  <c r="L85" i="15" s="1"/>
  <c r="J86" i="15"/>
  <c r="K86" i="15" s="1"/>
  <c r="L86" i="15" s="1"/>
  <c r="J87" i="15"/>
  <c r="K87" i="15" s="1"/>
  <c r="L87" i="15" s="1"/>
  <c r="J88" i="15"/>
  <c r="K88" i="15" s="1"/>
  <c r="L88" i="15" s="1"/>
  <c r="J89" i="15"/>
  <c r="K89" i="15" s="1"/>
  <c r="L89" i="15" s="1"/>
  <c r="J90" i="15"/>
  <c r="K90" i="15" s="1"/>
  <c r="L90" i="15" s="1"/>
  <c r="J91" i="15"/>
  <c r="K91" i="15" s="1"/>
  <c r="L91" i="15" s="1"/>
  <c r="J92" i="15"/>
  <c r="K92" i="15"/>
  <c r="L92" i="15" s="1"/>
  <c r="J73" i="15"/>
  <c r="K73" i="15" s="1"/>
  <c r="L73" i="15" s="1"/>
  <c r="J56" i="15"/>
  <c r="K56" i="15" s="1"/>
  <c r="L56" i="15" s="1"/>
  <c r="J57" i="15"/>
  <c r="K57" i="15" s="1"/>
  <c r="L57" i="15" s="1"/>
  <c r="J58" i="15"/>
  <c r="K58" i="15" s="1"/>
  <c r="L58" i="15" s="1"/>
  <c r="J59" i="15"/>
  <c r="K59" i="15" s="1"/>
  <c r="L59" i="15" s="1"/>
  <c r="J60" i="15"/>
  <c r="K60" i="15" s="1"/>
  <c r="L60" i="15" s="1"/>
  <c r="J61" i="15"/>
  <c r="K61" i="15" s="1"/>
  <c r="L61" i="15" s="1"/>
  <c r="J62" i="15"/>
  <c r="K62" i="15" s="1"/>
  <c r="L62" i="15" s="1"/>
  <c r="J63" i="15"/>
  <c r="K63" i="15" s="1"/>
  <c r="L63" i="15" s="1"/>
  <c r="J64" i="15"/>
  <c r="K64" i="15" s="1"/>
  <c r="L64" i="15" s="1"/>
  <c r="J65" i="15"/>
  <c r="K65" i="15" s="1"/>
  <c r="L65" i="15" s="1"/>
  <c r="J66" i="15"/>
  <c r="K66" i="15" s="1"/>
  <c r="L66" i="15" s="1"/>
  <c r="J67" i="15"/>
  <c r="K67" i="15" s="1"/>
  <c r="L67" i="15" s="1"/>
  <c r="J68" i="15"/>
  <c r="K68" i="15" s="1"/>
  <c r="L68" i="15" s="1"/>
  <c r="J69" i="15"/>
  <c r="K69" i="15" s="1"/>
  <c r="L69" i="15" s="1"/>
  <c r="J70" i="15"/>
  <c r="K70" i="15"/>
  <c r="L70" i="15" s="1"/>
  <c r="J71" i="15"/>
  <c r="K71" i="15" s="1"/>
  <c r="L71" i="15" s="1"/>
  <c r="J72" i="15"/>
  <c r="K72" i="15" s="1"/>
  <c r="L72" i="15" s="1"/>
  <c r="J55" i="15"/>
  <c r="K55" i="15" s="1"/>
  <c r="L55" i="15" s="1"/>
  <c r="J50" i="15"/>
  <c r="K50" i="15" s="1"/>
  <c r="L50" i="15" s="1"/>
  <c r="J51" i="15"/>
  <c r="K51" i="15" s="1"/>
  <c r="L51" i="15" s="1"/>
  <c r="J52" i="15"/>
  <c r="K52" i="15"/>
  <c r="L52" i="15" s="1"/>
  <c r="J53" i="15"/>
  <c r="K53" i="15" s="1"/>
  <c r="L53" i="15" s="1"/>
  <c r="J54" i="15"/>
  <c r="K54" i="15" s="1"/>
  <c r="L54" i="15" s="1"/>
  <c r="J49" i="15"/>
  <c r="K49" i="15" s="1"/>
  <c r="L49" i="15" s="1"/>
  <c r="J30" i="15"/>
  <c r="K30" i="15" s="1"/>
  <c r="L30" i="15" s="1"/>
  <c r="J31" i="15"/>
  <c r="K31" i="15" s="1"/>
  <c r="L31" i="15" s="1"/>
  <c r="J32" i="15"/>
  <c r="K32" i="15" s="1"/>
  <c r="L32" i="15" s="1"/>
  <c r="J33" i="15"/>
  <c r="K33" i="15" s="1"/>
  <c r="L33" i="15" s="1"/>
  <c r="J34" i="15"/>
  <c r="K34" i="15" s="1"/>
  <c r="L34" i="15" s="1"/>
  <c r="J35" i="15"/>
  <c r="K35" i="15" s="1"/>
  <c r="L35" i="15" s="1"/>
  <c r="J36" i="15"/>
  <c r="K36" i="15"/>
  <c r="L36" i="15" s="1"/>
  <c r="J37" i="15"/>
  <c r="K37" i="15" s="1"/>
  <c r="L37" i="15" s="1"/>
  <c r="J38" i="15"/>
  <c r="K38" i="15" s="1"/>
  <c r="L38" i="15" s="1"/>
  <c r="J39" i="15"/>
  <c r="K39" i="15" s="1"/>
  <c r="L39" i="15" s="1"/>
  <c r="J40" i="15"/>
  <c r="K40" i="15" s="1"/>
  <c r="L40" i="15" s="1"/>
  <c r="J41" i="15"/>
  <c r="K41" i="15" s="1"/>
  <c r="L41" i="15" s="1"/>
  <c r="J42" i="15"/>
  <c r="K42" i="15" s="1"/>
  <c r="L42" i="15" s="1"/>
  <c r="J43" i="15"/>
  <c r="K43" i="15" s="1"/>
  <c r="L43" i="15" s="1"/>
  <c r="J44" i="15"/>
  <c r="K44" i="15" s="1"/>
  <c r="L44" i="15" s="1"/>
  <c r="J45" i="15"/>
  <c r="K45" i="15" s="1"/>
  <c r="L45" i="15" s="1"/>
  <c r="J46" i="15"/>
  <c r="K46" i="15" s="1"/>
  <c r="L46" i="15" s="1"/>
  <c r="J47" i="15"/>
  <c r="K47" i="15" s="1"/>
  <c r="L47" i="15" s="1"/>
  <c r="J48" i="15"/>
  <c r="K48" i="15" s="1"/>
  <c r="L48" i="15" s="1"/>
  <c r="J29" i="15"/>
  <c r="K29" i="15" s="1"/>
  <c r="L29" i="15" s="1"/>
  <c r="J12" i="15"/>
  <c r="K12" i="15" s="1"/>
  <c r="L12" i="15" s="1"/>
  <c r="J13" i="15"/>
  <c r="K13" i="15" s="1"/>
  <c r="L13" i="15" s="1"/>
  <c r="J14" i="15"/>
  <c r="K14" i="15"/>
  <c r="L14" i="15" s="1"/>
  <c r="J15" i="15"/>
  <c r="K15" i="15" s="1"/>
  <c r="L15" i="15" s="1"/>
  <c r="J16" i="15"/>
  <c r="K16" i="15" s="1"/>
  <c r="L16" i="15" s="1"/>
  <c r="J17" i="15"/>
  <c r="K17" i="15" s="1"/>
  <c r="L17" i="15" s="1"/>
  <c r="J18" i="15"/>
  <c r="K18" i="15" s="1"/>
  <c r="L18" i="15" s="1"/>
  <c r="J19" i="15"/>
  <c r="K19" i="15" s="1"/>
  <c r="L19" i="15" s="1"/>
  <c r="J20" i="15"/>
  <c r="K20" i="15" s="1"/>
  <c r="L20" i="15" s="1"/>
  <c r="J21" i="15"/>
  <c r="K21" i="15" s="1"/>
  <c r="L21" i="15" s="1"/>
  <c r="J22" i="15"/>
  <c r="K22" i="15" s="1"/>
  <c r="L22" i="15" s="1"/>
  <c r="J23" i="15"/>
  <c r="K23" i="15" s="1"/>
  <c r="L23" i="15" s="1"/>
  <c r="J24" i="15"/>
  <c r="K24" i="15" s="1"/>
  <c r="L24" i="15" s="1"/>
  <c r="J25" i="15"/>
  <c r="K25" i="15" s="1"/>
  <c r="L25" i="15" s="1"/>
  <c r="J26" i="15"/>
  <c r="K26" i="15" s="1"/>
  <c r="L26" i="15" s="1"/>
  <c r="J27" i="15"/>
  <c r="K27" i="15" s="1"/>
  <c r="L27" i="15" s="1"/>
  <c r="J28" i="15"/>
  <c r="K28" i="15" s="1"/>
  <c r="L28" i="15" s="1"/>
  <c r="J11" i="15"/>
  <c r="K11" i="15" s="1"/>
  <c r="L11" i="15" s="1"/>
  <c r="J6" i="15"/>
  <c r="K6" i="15" s="1"/>
  <c r="L6" i="15" s="1"/>
  <c r="J7" i="15"/>
  <c r="K7" i="15" s="1"/>
  <c r="L7" i="15" s="1"/>
  <c r="J8" i="15"/>
  <c r="K8" i="15" s="1"/>
  <c r="L8" i="15" s="1"/>
  <c r="J9" i="15"/>
  <c r="K9" i="15" s="1"/>
  <c r="L9" i="15" s="1"/>
  <c r="J10" i="15"/>
  <c r="K10" i="15" s="1"/>
  <c r="L10" i="15" s="1"/>
  <c r="J5" i="15"/>
  <c r="K5" i="15" s="1"/>
  <c r="L5" i="15" s="1"/>
  <c r="L82" i="3"/>
  <c r="T82" i="3" s="1"/>
  <c r="L81" i="3"/>
  <c r="T81" i="3" s="1"/>
  <c r="L80" i="3"/>
  <c r="T80" i="3" s="1"/>
  <c r="L79" i="3"/>
  <c r="T79" i="3" s="1"/>
  <c r="L4" i="3"/>
  <c r="T4" i="3" s="1"/>
  <c r="U4" i="3" s="1"/>
  <c r="BL8" i="1" s="1"/>
  <c r="L5" i="3"/>
  <c r="T5" i="3" s="1"/>
  <c r="U5" i="3" s="1"/>
  <c r="BL9" i="1" s="1"/>
  <c r="L6" i="3"/>
  <c r="T6" i="3" s="1"/>
  <c r="U6" i="3" s="1"/>
  <c r="BL10" i="1" s="1"/>
  <c r="L7" i="3"/>
  <c r="T7" i="3" s="1"/>
  <c r="U7" i="3" s="1"/>
  <c r="BL11" i="1" s="1"/>
  <c r="L8" i="3"/>
  <c r="T8" i="3"/>
  <c r="U8" i="3" s="1"/>
  <c r="BL12" i="1" s="1"/>
  <c r="L9" i="3"/>
  <c r="T9" i="3" s="1"/>
  <c r="L10" i="3"/>
  <c r="T10" i="3" s="1"/>
  <c r="L11" i="3"/>
  <c r="T11" i="3"/>
  <c r="L12" i="3"/>
  <c r="T12" i="3" s="1"/>
  <c r="L13" i="3"/>
  <c r="T13" i="3" s="1"/>
  <c r="L14" i="3"/>
  <c r="T14" i="3" s="1"/>
  <c r="L15" i="3"/>
  <c r="T15" i="3" s="1"/>
  <c r="L16" i="3"/>
  <c r="T16" i="3" s="1"/>
  <c r="L17" i="3"/>
  <c r="T17" i="3" s="1"/>
  <c r="L18" i="3"/>
  <c r="T18" i="3" s="1"/>
  <c r="L19" i="3"/>
  <c r="T19" i="3" s="1"/>
  <c r="L20" i="3"/>
  <c r="T20" i="3" s="1"/>
  <c r="L21" i="3"/>
  <c r="T21" i="3"/>
  <c r="L22" i="3"/>
  <c r="T22" i="3" s="1"/>
  <c r="L23" i="3"/>
  <c r="T23" i="3"/>
  <c r="L24" i="3"/>
  <c r="T24" i="3" s="1"/>
  <c r="L25" i="3"/>
  <c r="T25" i="3" s="1"/>
  <c r="U25" i="3" s="1"/>
  <c r="BL17" i="1" s="1"/>
  <c r="L26" i="3"/>
  <c r="T26" i="3" s="1"/>
  <c r="U26" i="3" s="1"/>
  <c r="BL18" i="1" s="1"/>
  <c r="L27" i="3"/>
  <c r="T27" i="3" s="1"/>
  <c r="U27" i="3" s="1"/>
  <c r="BL19" i="1" s="1"/>
  <c r="L28" i="3"/>
  <c r="T28" i="3" s="1"/>
  <c r="U28" i="3" s="1"/>
  <c r="BL20" i="1" s="1"/>
  <c r="L29" i="3"/>
  <c r="L30" i="3"/>
  <c r="T30" i="3" s="1"/>
  <c r="U30" i="3" s="1"/>
  <c r="BL22" i="1" s="1"/>
  <c r="L31" i="3"/>
  <c r="T31" i="3" s="1"/>
  <c r="U31" i="3" s="1"/>
  <c r="BL23" i="1" s="1"/>
  <c r="L32" i="3"/>
  <c r="L33" i="3"/>
  <c r="T33" i="3" s="1"/>
  <c r="U33" i="3" s="1"/>
  <c r="BL25" i="1" s="1"/>
  <c r="L34" i="3"/>
  <c r="T34" i="3" s="1"/>
  <c r="U34" i="3" s="1"/>
  <c r="BL26" i="1" s="1"/>
  <c r="L35" i="3"/>
  <c r="T35" i="3" s="1"/>
  <c r="U35" i="3" s="1"/>
  <c r="BL27" i="1" s="1"/>
  <c r="L36" i="3"/>
  <c r="T36" i="3" s="1"/>
  <c r="U36" i="3" s="1"/>
  <c r="BL28" i="1" s="1"/>
  <c r="L37" i="3"/>
  <c r="T37" i="3" s="1"/>
  <c r="U37" i="3" s="1"/>
  <c r="BL29" i="1" s="1"/>
  <c r="L38" i="3"/>
  <c r="T38" i="3" s="1"/>
  <c r="U38" i="3" s="1"/>
  <c r="BL30" i="1" s="1"/>
  <c r="L39" i="3"/>
  <c r="T39" i="3" s="1"/>
  <c r="U39" i="3" s="1"/>
  <c r="BL31" i="1" s="1"/>
  <c r="L40" i="3"/>
  <c r="T40" i="3" s="1"/>
  <c r="U40" i="3" s="1"/>
  <c r="BL32" i="1" s="1"/>
  <c r="L41" i="3"/>
  <c r="T41" i="3" s="1"/>
  <c r="U41" i="3" s="1"/>
  <c r="BL33" i="1" s="1"/>
  <c r="L42" i="3"/>
  <c r="T42" i="3" s="1"/>
  <c r="U42" i="3" s="1"/>
  <c r="BL34" i="1" s="1"/>
  <c r="L43" i="3"/>
  <c r="T43" i="3" s="1"/>
  <c r="U43" i="3" s="1"/>
  <c r="BL35" i="1" s="1"/>
  <c r="L44" i="3"/>
  <c r="T44" i="3" s="1"/>
  <c r="U44" i="3" s="1"/>
  <c r="BL36" i="1" s="1"/>
  <c r="L45" i="3"/>
  <c r="T45" i="3" s="1"/>
  <c r="U45" i="3" s="1"/>
  <c r="BL37" i="1" s="1"/>
  <c r="L46" i="3"/>
  <c r="T46" i="3" s="1"/>
  <c r="U46" i="3" s="1"/>
  <c r="BL38" i="1" s="1"/>
  <c r="L47" i="3"/>
  <c r="T47" i="3" s="1"/>
  <c r="U47" i="3" s="1"/>
  <c r="BL39" i="1" s="1"/>
  <c r="L48" i="3"/>
  <c r="T48" i="3" s="1"/>
  <c r="U48" i="3" s="1"/>
  <c r="BL40" i="1" s="1"/>
  <c r="L49" i="3"/>
  <c r="T49" i="3" s="1"/>
  <c r="U49" i="3" s="1"/>
  <c r="BL41" i="1" s="1"/>
  <c r="L50" i="3"/>
  <c r="T50" i="3" s="1"/>
  <c r="U50" i="3" s="1"/>
  <c r="BL42" i="1" s="1"/>
  <c r="L51" i="3"/>
  <c r="T51" i="3" s="1"/>
  <c r="U51" i="3" s="1"/>
  <c r="BL43" i="1" s="1"/>
  <c r="L52" i="3"/>
  <c r="T52" i="3" s="1"/>
  <c r="U52" i="3" s="1"/>
  <c r="BL44" i="1" s="1"/>
  <c r="L53" i="3"/>
  <c r="T53" i="3" s="1"/>
  <c r="U53" i="3" s="1"/>
  <c r="BL45" i="1" s="1"/>
  <c r="L54" i="3"/>
  <c r="T54" i="3" s="1"/>
  <c r="U54" i="3" s="1"/>
  <c r="BL46" i="1" s="1"/>
  <c r="L55" i="3"/>
  <c r="T55" i="3" s="1"/>
  <c r="U55" i="3" s="1"/>
  <c r="BL47" i="1" s="1"/>
  <c r="L56" i="3"/>
  <c r="T56" i="3" s="1"/>
  <c r="U56" i="3" s="1"/>
  <c r="BL48" i="1" s="1"/>
  <c r="L57" i="3"/>
  <c r="T57" i="3" s="1"/>
  <c r="U57" i="3" s="1"/>
  <c r="BL49" i="1" s="1"/>
  <c r="L58" i="3"/>
  <c r="T58" i="3" s="1"/>
  <c r="U58" i="3" s="1"/>
  <c r="BL50" i="1" s="1"/>
  <c r="L59" i="3"/>
  <c r="T59" i="3" s="1"/>
  <c r="U59" i="3" s="1"/>
  <c r="BL51" i="1" s="1"/>
  <c r="L60" i="3"/>
  <c r="T60" i="3" s="1"/>
  <c r="U60" i="3" s="1"/>
  <c r="BL52" i="1" s="1"/>
  <c r="L61" i="3"/>
  <c r="T61" i="3" s="1"/>
  <c r="U61" i="3" s="1"/>
  <c r="BL53" i="1"/>
  <c r="L62" i="3"/>
  <c r="T62" i="3" s="1"/>
  <c r="U62" i="3" s="1"/>
  <c r="BL54" i="1" s="1"/>
  <c r="L63" i="3"/>
  <c r="T63" i="3"/>
  <c r="L64" i="3"/>
  <c r="T64" i="3" s="1"/>
  <c r="L65" i="3"/>
  <c r="T65" i="3" s="1"/>
  <c r="L66" i="3"/>
  <c r="T66" i="3"/>
  <c r="L67" i="3"/>
  <c r="T67" i="3" s="1"/>
  <c r="L68" i="3"/>
  <c r="T68" i="3"/>
  <c r="L69" i="3"/>
  <c r="T69" i="3" s="1"/>
  <c r="L70" i="3"/>
  <c r="T70" i="3" s="1"/>
  <c r="L71" i="3"/>
  <c r="T71" i="3" s="1"/>
  <c r="L72" i="3"/>
  <c r="T72" i="3" s="1"/>
  <c r="L73" i="3"/>
  <c r="T73" i="3" s="1"/>
  <c r="L74" i="3"/>
  <c r="T74" i="3" s="1"/>
  <c r="L75" i="3"/>
  <c r="T75" i="3" s="1"/>
  <c r="L76" i="3"/>
  <c r="T76" i="3" s="1"/>
  <c r="L77" i="3"/>
  <c r="T77" i="3" s="1"/>
  <c r="L78" i="3"/>
  <c r="T78" i="3" s="1"/>
  <c r="L83" i="3"/>
  <c r="T83" i="3" s="1"/>
  <c r="L84" i="3"/>
  <c r="T84" i="3" s="1"/>
  <c r="L85" i="3"/>
  <c r="T85" i="3" s="1"/>
  <c r="L86" i="3"/>
  <c r="T86" i="3" s="1"/>
  <c r="L87" i="3"/>
  <c r="T87" i="3" s="1"/>
  <c r="L88" i="3"/>
  <c r="T88" i="3"/>
  <c r="L3" i="3"/>
  <c r="T3" i="3" s="1"/>
  <c r="U3" i="3" s="1"/>
  <c r="BL7" i="1" s="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3" i="3"/>
  <c r="R4" i="3"/>
  <c r="S4" i="3"/>
  <c r="R5" i="3"/>
  <c r="S5" i="3"/>
  <c r="R6" i="3"/>
  <c r="S6" i="3"/>
  <c r="R7" i="3"/>
  <c r="S7" i="3"/>
  <c r="R8" i="3"/>
  <c r="S8" i="3"/>
  <c r="R9" i="3"/>
  <c r="S9" i="3"/>
  <c r="R10" i="3"/>
  <c r="S10" i="3"/>
  <c r="R11" i="3"/>
  <c r="S11" i="3"/>
  <c r="R12" i="3"/>
  <c r="S12" i="3"/>
  <c r="R13" i="3"/>
  <c r="S13" i="3"/>
  <c r="R14" i="3"/>
  <c r="S14" i="3"/>
  <c r="R15" i="3"/>
  <c r="S15" i="3"/>
  <c r="R16" i="3"/>
  <c r="S16" i="3"/>
  <c r="R17" i="3"/>
  <c r="S17" i="3"/>
  <c r="R18" i="3"/>
  <c r="S18" i="3"/>
  <c r="R19" i="3"/>
  <c r="S19" i="3"/>
  <c r="R20" i="3"/>
  <c r="S20" i="3"/>
  <c r="R21" i="3"/>
  <c r="S21" i="3"/>
  <c r="R22" i="3"/>
  <c r="S22" i="3"/>
  <c r="R23" i="3"/>
  <c r="S23" i="3"/>
  <c r="R24" i="3"/>
  <c r="S24" i="3"/>
  <c r="R25" i="3"/>
  <c r="S25" i="3"/>
  <c r="R26" i="3"/>
  <c r="S26" i="3"/>
  <c r="R27" i="3"/>
  <c r="S27" i="3"/>
  <c r="R28" i="3"/>
  <c r="S28" i="3"/>
  <c r="R29" i="3"/>
  <c r="S29" i="3"/>
  <c r="R30" i="3"/>
  <c r="S30" i="3"/>
  <c r="R31" i="3"/>
  <c r="S31" i="3"/>
  <c r="R32" i="3"/>
  <c r="S32" i="3"/>
  <c r="R33" i="3"/>
  <c r="S33" i="3"/>
  <c r="R34" i="3"/>
  <c r="S34" i="3"/>
  <c r="R35" i="3"/>
  <c r="S35" i="3"/>
  <c r="R36" i="3"/>
  <c r="S36" i="3"/>
  <c r="R37" i="3"/>
  <c r="S37" i="3"/>
  <c r="R38" i="3"/>
  <c r="S38" i="3"/>
  <c r="R39" i="3"/>
  <c r="S39" i="3"/>
  <c r="R40" i="3"/>
  <c r="S40" i="3"/>
  <c r="R41" i="3"/>
  <c r="S41" i="3"/>
  <c r="R42" i="3"/>
  <c r="S42" i="3"/>
  <c r="R43" i="3"/>
  <c r="S43" i="3"/>
  <c r="R44" i="3"/>
  <c r="S44" i="3"/>
  <c r="R45" i="3"/>
  <c r="S45" i="3"/>
  <c r="R46" i="3"/>
  <c r="S46" i="3"/>
  <c r="R47" i="3"/>
  <c r="S47" i="3"/>
  <c r="R48" i="3"/>
  <c r="S48" i="3"/>
  <c r="R49" i="3"/>
  <c r="S49" i="3"/>
  <c r="R50" i="3"/>
  <c r="S50" i="3"/>
  <c r="R51" i="3"/>
  <c r="S51" i="3"/>
  <c r="R52" i="3"/>
  <c r="S52" i="3"/>
  <c r="R53" i="3"/>
  <c r="S53" i="3"/>
  <c r="R54" i="3"/>
  <c r="S54" i="3"/>
  <c r="R55" i="3"/>
  <c r="S55" i="3"/>
  <c r="R56" i="3"/>
  <c r="S56" i="3"/>
  <c r="R57" i="3"/>
  <c r="S57" i="3"/>
  <c r="R58" i="3"/>
  <c r="S58" i="3"/>
  <c r="R59" i="3"/>
  <c r="S59" i="3"/>
  <c r="R60" i="3"/>
  <c r="S60" i="3"/>
  <c r="R61" i="3"/>
  <c r="S61" i="3"/>
  <c r="R62" i="3"/>
  <c r="S62" i="3"/>
  <c r="R63" i="3"/>
  <c r="S63" i="3"/>
  <c r="R64" i="3"/>
  <c r="S64" i="3"/>
  <c r="R65" i="3"/>
  <c r="S65" i="3"/>
  <c r="R66" i="3"/>
  <c r="S66" i="3"/>
  <c r="R67" i="3"/>
  <c r="S67" i="3"/>
  <c r="R68" i="3"/>
  <c r="S68" i="3"/>
  <c r="R69" i="3"/>
  <c r="S69" i="3"/>
  <c r="R70" i="3"/>
  <c r="S70" i="3"/>
  <c r="R71" i="3"/>
  <c r="S71" i="3"/>
  <c r="R72" i="3"/>
  <c r="S72" i="3"/>
  <c r="R73" i="3"/>
  <c r="S73" i="3"/>
  <c r="R74" i="3"/>
  <c r="S74" i="3"/>
  <c r="R75" i="3"/>
  <c r="S75" i="3"/>
  <c r="R76" i="3"/>
  <c r="S76" i="3"/>
  <c r="R77" i="3"/>
  <c r="S77" i="3"/>
  <c r="R78" i="3"/>
  <c r="S78" i="3"/>
  <c r="R79" i="3"/>
  <c r="S79" i="3"/>
  <c r="R80" i="3"/>
  <c r="S80" i="3"/>
  <c r="R81" i="3"/>
  <c r="S81" i="3"/>
  <c r="R82" i="3"/>
  <c r="S82" i="3"/>
  <c r="R83" i="3"/>
  <c r="S83" i="3"/>
  <c r="R84" i="3"/>
  <c r="S84" i="3"/>
  <c r="R85" i="3"/>
  <c r="S85" i="3"/>
  <c r="R86" i="3"/>
  <c r="S86" i="3"/>
  <c r="R87" i="3"/>
  <c r="S87" i="3"/>
  <c r="R88" i="3"/>
  <c r="S88" i="3"/>
  <c r="Q3" i="3"/>
  <c r="Q4" i="3"/>
  <c r="E434" i="16"/>
  <c r="L434" i="16" s="1"/>
  <c r="F434" i="16"/>
  <c r="G434" i="16"/>
  <c r="H434" i="16"/>
  <c r="J434" i="16" s="1"/>
  <c r="I434" i="16"/>
  <c r="E435" i="16"/>
  <c r="L435" i="16" s="1"/>
  <c r="F435" i="16"/>
  <c r="G435" i="16"/>
  <c r="H435" i="16"/>
  <c r="J435" i="16" s="1"/>
  <c r="I435" i="16"/>
  <c r="E436" i="16"/>
  <c r="L436" i="16" s="1"/>
  <c r="F436" i="16"/>
  <c r="G436" i="16"/>
  <c r="H436" i="16"/>
  <c r="J436" i="16" s="1"/>
  <c r="I436" i="16"/>
  <c r="E437" i="16"/>
  <c r="L437" i="16" s="1"/>
  <c r="F437" i="16"/>
  <c r="G437" i="16"/>
  <c r="H437" i="16"/>
  <c r="J437" i="16" s="1"/>
  <c r="I437" i="16"/>
  <c r="E438" i="16"/>
  <c r="L438" i="16" s="1"/>
  <c r="F438" i="16"/>
  <c r="G438" i="16"/>
  <c r="H438" i="16"/>
  <c r="J438" i="16" s="1"/>
  <c r="I438" i="16"/>
  <c r="G433" i="16"/>
  <c r="E348" i="16"/>
  <c r="L348" i="16" s="1"/>
  <c r="F348" i="16"/>
  <c r="G348" i="16"/>
  <c r="H348" i="16"/>
  <c r="J348" i="16" s="1"/>
  <c r="I348" i="16"/>
  <c r="E349" i="16"/>
  <c r="L349" i="16" s="1"/>
  <c r="F349" i="16"/>
  <c r="G349" i="16"/>
  <c r="H349" i="16"/>
  <c r="J349" i="16" s="1"/>
  <c r="I349" i="16"/>
  <c r="E350" i="16"/>
  <c r="L350" i="16" s="1"/>
  <c r="F350" i="16"/>
  <c r="G350" i="16"/>
  <c r="H350" i="16"/>
  <c r="J350" i="16"/>
  <c r="I350" i="16"/>
  <c r="E351" i="16"/>
  <c r="L351" i="16" s="1"/>
  <c r="F351" i="16"/>
  <c r="G351" i="16"/>
  <c r="H351" i="16"/>
  <c r="J351" i="16" s="1"/>
  <c r="I351" i="16"/>
  <c r="E352" i="16"/>
  <c r="L352" i="16" s="1"/>
  <c r="F352" i="16"/>
  <c r="G352" i="16"/>
  <c r="H352" i="16"/>
  <c r="J352" i="16"/>
  <c r="I352" i="16"/>
  <c r="G347" i="16"/>
  <c r="E262" i="16"/>
  <c r="L262" i="16" s="1"/>
  <c r="F262" i="16"/>
  <c r="G262" i="16"/>
  <c r="H262" i="16"/>
  <c r="J262" i="16" s="1"/>
  <c r="I262" i="16"/>
  <c r="E263" i="16"/>
  <c r="L263" i="16" s="1"/>
  <c r="F263" i="16"/>
  <c r="G263" i="16"/>
  <c r="H263" i="16"/>
  <c r="J263" i="16" s="1"/>
  <c r="I263" i="16"/>
  <c r="E264" i="16"/>
  <c r="L264" i="16" s="1"/>
  <c r="F264" i="16"/>
  <c r="G264" i="16"/>
  <c r="H264" i="16"/>
  <c r="J264" i="16" s="1"/>
  <c r="I264" i="16"/>
  <c r="E265" i="16"/>
  <c r="L265" i="16" s="1"/>
  <c r="F265" i="16"/>
  <c r="G265" i="16"/>
  <c r="H265" i="16"/>
  <c r="J265" i="16" s="1"/>
  <c r="I265" i="16"/>
  <c r="E266" i="16"/>
  <c r="L266" i="16" s="1"/>
  <c r="F266" i="16"/>
  <c r="G266" i="16"/>
  <c r="H266" i="16"/>
  <c r="J266" i="16" s="1"/>
  <c r="I266" i="16"/>
  <c r="G261" i="16"/>
  <c r="E176" i="16"/>
  <c r="L176" i="16" s="1"/>
  <c r="F176" i="16"/>
  <c r="G176" i="16"/>
  <c r="H176" i="16"/>
  <c r="J176" i="16" s="1"/>
  <c r="I176" i="16"/>
  <c r="E177" i="16"/>
  <c r="L177" i="16" s="1"/>
  <c r="F177" i="16"/>
  <c r="G177" i="16"/>
  <c r="H177" i="16"/>
  <c r="J177" i="16" s="1"/>
  <c r="I177" i="16"/>
  <c r="E178" i="16"/>
  <c r="L178" i="16" s="1"/>
  <c r="F178" i="16"/>
  <c r="G178" i="16"/>
  <c r="H178" i="16"/>
  <c r="J178" i="16" s="1"/>
  <c r="I178" i="16"/>
  <c r="E179" i="16"/>
  <c r="L179" i="16" s="1"/>
  <c r="F179" i="16"/>
  <c r="G179" i="16"/>
  <c r="H179" i="16"/>
  <c r="J179" i="16"/>
  <c r="I179" i="16"/>
  <c r="E180" i="16"/>
  <c r="L180" i="16" s="1"/>
  <c r="F180" i="16"/>
  <c r="G180" i="16"/>
  <c r="H180" i="16"/>
  <c r="J180" i="16" s="1"/>
  <c r="I180" i="16"/>
  <c r="G175" i="16"/>
  <c r="E90" i="16"/>
  <c r="L90" i="16" s="1"/>
  <c r="F90" i="16"/>
  <c r="G90" i="16"/>
  <c r="H90" i="16"/>
  <c r="J90" i="16" s="1"/>
  <c r="I90" i="16"/>
  <c r="E91" i="16"/>
  <c r="L91" i="16" s="1"/>
  <c r="F91" i="16"/>
  <c r="G91" i="16"/>
  <c r="H91" i="16"/>
  <c r="J91" i="16" s="1"/>
  <c r="I91" i="16"/>
  <c r="E92" i="16"/>
  <c r="L92" i="16" s="1"/>
  <c r="F92" i="16"/>
  <c r="G92" i="16"/>
  <c r="H92" i="16"/>
  <c r="J92" i="16" s="1"/>
  <c r="I92" i="16"/>
  <c r="E93" i="16"/>
  <c r="L93" i="16" s="1"/>
  <c r="F93" i="16"/>
  <c r="G93" i="16"/>
  <c r="H93" i="16"/>
  <c r="J93" i="16" s="1"/>
  <c r="I93" i="16"/>
  <c r="E94" i="16"/>
  <c r="L94" i="16" s="1"/>
  <c r="F94" i="16"/>
  <c r="G94" i="16"/>
  <c r="H94" i="16"/>
  <c r="J94" i="16" s="1"/>
  <c r="I94" i="16"/>
  <c r="G89" i="16"/>
  <c r="E4" i="16"/>
  <c r="L4" i="16" s="1"/>
  <c r="F4" i="16"/>
  <c r="G4" i="16"/>
  <c r="H4" i="16"/>
  <c r="J4" i="16" s="1"/>
  <c r="I4" i="16"/>
  <c r="E5" i="16"/>
  <c r="L5" i="16" s="1"/>
  <c r="F5" i="16"/>
  <c r="G5" i="16"/>
  <c r="H5" i="16"/>
  <c r="J5" i="16" s="1"/>
  <c r="I5" i="16"/>
  <c r="E6" i="16"/>
  <c r="L6" i="16" s="1"/>
  <c r="F6" i="16"/>
  <c r="G6" i="16"/>
  <c r="H6" i="16"/>
  <c r="J6" i="16" s="1"/>
  <c r="I6" i="16"/>
  <c r="E7" i="16"/>
  <c r="L7" i="16" s="1"/>
  <c r="F7" i="16"/>
  <c r="G7" i="16"/>
  <c r="H7" i="16"/>
  <c r="J7" i="16" s="1"/>
  <c r="I7" i="16"/>
  <c r="E8" i="16"/>
  <c r="L8" i="16"/>
  <c r="F8" i="16"/>
  <c r="G8" i="16"/>
  <c r="H8" i="16"/>
  <c r="J8" i="16"/>
  <c r="I8" i="16"/>
  <c r="E26" i="16"/>
  <c r="L26" i="16" s="1"/>
  <c r="F26" i="16"/>
  <c r="G26" i="16"/>
  <c r="H26" i="16"/>
  <c r="J26" i="16" s="1"/>
  <c r="I26" i="16"/>
  <c r="E27" i="16"/>
  <c r="L27" i="16" s="1"/>
  <c r="F27" i="16"/>
  <c r="G27" i="16"/>
  <c r="H27" i="16"/>
  <c r="J27" i="16" s="1"/>
  <c r="I27" i="16"/>
  <c r="E28" i="16"/>
  <c r="L28" i="16" s="1"/>
  <c r="F28" i="16"/>
  <c r="G28" i="16"/>
  <c r="H28" i="16"/>
  <c r="J28" i="16" s="1"/>
  <c r="I28" i="16"/>
  <c r="E29" i="16"/>
  <c r="L29" i="16" s="1"/>
  <c r="F29" i="16"/>
  <c r="G29" i="16"/>
  <c r="H29" i="16"/>
  <c r="J29" i="16" s="1"/>
  <c r="I29" i="16"/>
  <c r="E30" i="16"/>
  <c r="L30" i="16" s="1"/>
  <c r="F30" i="16"/>
  <c r="G30" i="16"/>
  <c r="H30" i="16"/>
  <c r="J30" i="16" s="1"/>
  <c r="I30" i="16"/>
  <c r="E31" i="16"/>
  <c r="L31" i="16" s="1"/>
  <c r="F31" i="16"/>
  <c r="G31" i="16"/>
  <c r="H31" i="16"/>
  <c r="J31" i="16" s="1"/>
  <c r="I31" i="16"/>
  <c r="E32" i="16"/>
  <c r="L32" i="16" s="1"/>
  <c r="F32" i="16"/>
  <c r="G32" i="16"/>
  <c r="H32" i="16"/>
  <c r="J32" i="16" s="1"/>
  <c r="I32" i="16"/>
  <c r="E33" i="16"/>
  <c r="L33" i="16" s="1"/>
  <c r="F33" i="16"/>
  <c r="G33" i="16"/>
  <c r="H33" i="16"/>
  <c r="J33" i="16" s="1"/>
  <c r="I33" i="16"/>
  <c r="E34" i="16"/>
  <c r="L34" i="16" s="1"/>
  <c r="F34" i="16"/>
  <c r="G34" i="16"/>
  <c r="H34" i="16"/>
  <c r="J34" i="16" s="1"/>
  <c r="I34" i="16"/>
  <c r="E35" i="16"/>
  <c r="L35" i="16" s="1"/>
  <c r="F35" i="16"/>
  <c r="G35" i="16"/>
  <c r="H35" i="16"/>
  <c r="J35" i="16" s="1"/>
  <c r="I35" i="16"/>
  <c r="E36" i="16"/>
  <c r="L36" i="16" s="1"/>
  <c r="F36" i="16"/>
  <c r="G36" i="16"/>
  <c r="H36" i="16"/>
  <c r="J36" i="16" s="1"/>
  <c r="I36" i="16"/>
  <c r="E37" i="16"/>
  <c r="L37" i="16" s="1"/>
  <c r="F37" i="16"/>
  <c r="G37" i="16"/>
  <c r="H37" i="16"/>
  <c r="J37" i="16" s="1"/>
  <c r="I37" i="16"/>
  <c r="E38" i="16"/>
  <c r="L38" i="16" s="1"/>
  <c r="F38" i="16"/>
  <c r="G38" i="16"/>
  <c r="H38" i="16"/>
  <c r="J38" i="16" s="1"/>
  <c r="I38" i="16"/>
  <c r="E39" i="16"/>
  <c r="L39" i="16" s="1"/>
  <c r="F39" i="16"/>
  <c r="G39" i="16"/>
  <c r="H39" i="16"/>
  <c r="J39" i="16" s="1"/>
  <c r="I39" i="16"/>
  <c r="E40" i="16"/>
  <c r="L40" i="16" s="1"/>
  <c r="F40" i="16"/>
  <c r="G40" i="16"/>
  <c r="H40" i="16"/>
  <c r="J40" i="16" s="1"/>
  <c r="I40" i="16"/>
  <c r="E41" i="16"/>
  <c r="L41" i="16" s="1"/>
  <c r="F41" i="16"/>
  <c r="G41" i="16"/>
  <c r="H41" i="16"/>
  <c r="J41" i="16" s="1"/>
  <c r="I41" i="16"/>
  <c r="E42" i="16"/>
  <c r="L42" i="16" s="1"/>
  <c r="F42" i="16"/>
  <c r="G42" i="16"/>
  <c r="H42" i="16"/>
  <c r="J42" i="16" s="1"/>
  <c r="I42" i="16"/>
  <c r="E43" i="16"/>
  <c r="L43" i="16" s="1"/>
  <c r="F43" i="16"/>
  <c r="G43" i="16"/>
  <c r="H43" i="16"/>
  <c r="J43" i="16" s="1"/>
  <c r="I43" i="16"/>
  <c r="E44" i="16"/>
  <c r="L44" i="16" s="1"/>
  <c r="F44" i="16"/>
  <c r="G44" i="16"/>
  <c r="H44" i="16"/>
  <c r="J44" i="16" s="1"/>
  <c r="I44" i="16"/>
  <c r="E45" i="16"/>
  <c r="L45" i="16" s="1"/>
  <c r="F45" i="16"/>
  <c r="G45" i="16"/>
  <c r="H45" i="16"/>
  <c r="J45" i="16" s="1"/>
  <c r="I45" i="16"/>
  <c r="E46" i="16"/>
  <c r="L46" i="16" s="1"/>
  <c r="F46" i="16"/>
  <c r="G46" i="16"/>
  <c r="H46" i="16"/>
  <c r="J46" i="16" s="1"/>
  <c r="I46" i="16"/>
  <c r="E47" i="16"/>
  <c r="L47" i="16" s="1"/>
  <c r="F47" i="16"/>
  <c r="G47" i="16"/>
  <c r="H47" i="16"/>
  <c r="J47" i="16" s="1"/>
  <c r="I47" i="16"/>
  <c r="E48" i="16"/>
  <c r="L48" i="16" s="1"/>
  <c r="F48" i="16"/>
  <c r="G48" i="16"/>
  <c r="H48" i="16"/>
  <c r="J48" i="16" s="1"/>
  <c r="I48" i="16"/>
  <c r="E49" i="16"/>
  <c r="L49" i="16" s="1"/>
  <c r="F49" i="16"/>
  <c r="G49" i="16"/>
  <c r="H49" i="16"/>
  <c r="J49" i="16" s="1"/>
  <c r="I49" i="16"/>
  <c r="E50" i="16"/>
  <c r="L50" i="16" s="1"/>
  <c r="F50" i="16"/>
  <c r="G50" i="16"/>
  <c r="H50" i="16"/>
  <c r="J50" i="16" s="1"/>
  <c r="I50" i="16"/>
  <c r="E51" i="16"/>
  <c r="L51" i="16" s="1"/>
  <c r="F51" i="16"/>
  <c r="G51" i="16"/>
  <c r="H51" i="16"/>
  <c r="J51" i="16" s="1"/>
  <c r="I51" i="16"/>
  <c r="E52" i="16"/>
  <c r="L52" i="16" s="1"/>
  <c r="F52" i="16"/>
  <c r="G52" i="16"/>
  <c r="H52" i="16"/>
  <c r="J52" i="16" s="1"/>
  <c r="I52" i="16"/>
  <c r="E53" i="16"/>
  <c r="L53" i="16" s="1"/>
  <c r="F53" i="16"/>
  <c r="G53" i="16"/>
  <c r="H53" i="16"/>
  <c r="J53" i="16" s="1"/>
  <c r="I53" i="16"/>
  <c r="E54" i="16"/>
  <c r="L54" i="16" s="1"/>
  <c r="F54" i="16"/>
  <c r="G54" i="16"/>
  <c r="H54" i="16"/>
  <c r="J54" i="16" s="1"/>
  <c r="I54" i="16"/>
  <c r="E55" i="16"/>
  <c r="L55" i="16" s="1"/>
  <c r="F55" i="16"/>
  <c r="G55" i="16"/>
  <c r="H55" i="16"/>
  <c r="J55" i="16" s="1"/>
  <c r="I55" i="16"/>
  <c r="E56" i="16"/>
  <c r="L56" i="16" s="1"/>
  <c r="F56" i="16"/>
  <c r="G56" i="16"/>
  <c r="H56" i="16"/>
  <c r="J56" i="16" s="1"/>
  <c r="I56" i="16"/>
  <c r="E57" i="16"/>
  <c r="L57" i="16" s="1"/>
  <c r="F57" i="16"/>
  <c r="G57" i="16"/>
  <c r="H57" i="16"/>
  <c r="J57" i="16" s="1"/>
  <c r="I57" i="16"/>
  <c r="E58" i="16"/>
  <c r="L58" i="16" s="1"/>
  <c r="F58" i="16"/>
  <c r="G58" i="16"/>
  <c r="H58" i="16"/>
  <c r="J58" i="16" s="1"/>
  <c r="I58" i="16"/>
  <c r="E59" i="16"/>
  <c r="L59" i="16" s="1"/>
  <c r="F59" i="16"/>
  <c r="G59" i="16"/>
  <c r="H59" i="16"/>
  <c r="J59" i="16" s="1"/>
  <c r="I59" i="16"/>
  <c r="E60" i="16"/>
  <c r="L60" i="16" s="1"/>
  <c r="F60" i="16"/>
  <c r="G60" i="16"/>
  <c r="H60" i="16"/>
  <c r="J60" i="16" s="1"/>
  <c r="I60" i="16"/>
  <c r="E61" i="16"/>
  <c r="L61" i="16" s="1"/>
  <c r="F61" i="16"/>
  <c r="G61" i="16"/>
  <c r="H61" i="16"/>
  <c r="J61" i="16" s="1"/>
  <c r="I61" i="16"/>
  <c r="E62" i="16"/>
  <c r="L62" i="16" s="1"/>
  <c r="F62" i="16"/>
  <c r="G62" i="16"/>
  <c r="H62" i="16"/>
  <c r="J62" i="16" s="1"/>
  <c r="I62" i="16"/>
  <c r="G3" i="16"/>
  <c r="G5" i="15"/>
  <c r="I433" i="16"/>
  <c r="H433" i="16"/>
  <c r="J433" i="16" s="1"/>
  <c r="F433" i="16"/>
  <c r="E433" i="16"/>
  <c r="L433" i="16" s="1"/>
  <c r="I347" i="16"/>
  <c r="H347" i="16"/>
  <c r="J347" i="16"/>
  <c r="F347" i="16"/>
  <c r="E347" i="16"/>
  <c r="L347" i="16" s="1"/>
  <c r="I261" i="16"/>
  <c r="H261" i="16"/>
  <c r="J261" i="16" s="1"/>
  <c r="F261" i="16"/>
  <c r="E261" i="16"/>
  <c r="L261" i="16" s="1"/>
  <c r="I175" i="16"/>
  <c r="H175" i="16"/>
  <c r="J175" i="16" s="1"/>
  <c r="F175" i="16"/>
  <c r="E175" i="16"/>
  <c r="L175" i="16" s="1"/>
  <c r="I89" i="16"/>
  <c r="H89" i="16"/>
  <c r="J89" i="16" s="1"/>
  <c r="F89" i="16"/>
  <c r="E89" i="16"/>
  <c r="L89" i="16" s="1"/>
  <c r="I3" i="16"/>
  <c r="H3" i="16"/>
  <c r="J3" i="16"/>
  <c r="F3" i="16"/>
  <c r="E3" i="16"/>
  <c r="L3" i="16" s="1"/>
  <c r="H268" i="15"/>
  <c r="I268" i="15" s="1"/>
  <c r="H267" i="15"/>
  <c r="I267" i="15" s="1"/>
  <c r="H266" i="15"/>
  <c r="I266" i="15" s="1"/>
  <c r="H265" i="15"/>
  <c r="I265" i="15" s="1"/>
  <c r="H264" i="15"/>
  <c r="I264" i="15" s="1"/>
  <c r="H263" i="15"/>
  <c r="I263" i="15" s="1"/>
  <c r="H262" i="15"/>
  <c r="I262" i="15" s="1"/>
  <c r="H261" i="15"/>
  <c r="I261" i="15" s="1"/>
  <c r="H260" i="15"/>
  <c r="I260" i="15" s="1"/>
  <c r="H259" i="15"/>
  <c r="I259" i="15" s="1"/>
  <c r="H258" i="15"/>
  <c r="I258" i="15" s="1"/>
  <c r="H257" i="15"/>
  <c r="I257" i="15" s="1"/>
  <c r="H256" i="15"/>
  <c r="I256" i="15" s="1"/>
  <c r="H255" i="15"/>
  <c r="I255" i="15" s="1"/>
  <c r="H254" i="15"/>
  <c r="I254" i="15" s="1"/>
  <c r="H253" i="15"/>
  <c r="I253" i="15" s="1"/>
  <c r="H252" i="15"/>
  <c r="I252" i="15" s="1"/>
  <c r="H251" i="15"/>
  <c r="I251" i="15" s="1"/>
  <c r="H250" i="15"/>
  <c r="I250" i="15" s="1"/>
  <c r="H249" i="15"/>
  <c r="I249" i="15" s="1"/>
  <c r="H248" i="15"/>
  <c r="I248" i="15" s="1"/>
  <c r="H247" i="15"/>
  <c r="I247" i="15" s="1"/>
  <c r="H246" i="15"/>
  <c r="I246" i="15" s="1"/>
  <c r="H245" i="15"/>
  <c r="I245" i="15" s="1"/>
  <c r="H244" i="15"/>
  <c r="I244" i="15" s="1"/>
  <c r="H243" i="15"/>
  <c r="I243" i="15" s="1"/>
  <c r="H242" i="15"/>
  <c r="I242" i="15" s="1"/>
  <c r="H241" i="15"/>
  <c r="I241" i="15" s="1"/>
  <c r="H240" i="15"/>
  <c r="I240" i="15" s="1"/>
  <c r="H239" i="15"/>
  <c r="I239" i="15" s="1"/>
  <c r="H238" i="15"/>
  <c r="I238" i="15" s="1"/>
  <c r="H237" i="15"/>
  <c r="I237" i="15" s="1"/>
  <c r="H236" i="15"/>
  <c r="I236" i="15" s="1"/>
  <c r="H235" i="15"/>
  <c r="I235" i="15" s="1"/>
  <c r="H234" i="15"/>
  <c r="I234" i="15" s="1"/>
  <c r="H233" i="15"/>
  <c r="I233" i="15" s="1"/>
  <c r="H232" i="15"/>
  <c r="I232" i="15" s="1"/>
  <c r="H231" i="15"/>
  <c r="I231" i="15" s="1"/>
  <c r="H230" i="15"/>
  <c r="I230" i="15" s="1"/>
  <c r="H229" i="15"/>
  <c r="I229" i="15" s="1"/>
  <c r="H228" i="15"/>
  <c r="I228" i="15" s="1"/>
  <c r="H227" i="15"/>
  <c r="I227" i="15" s="1"/>
  <c r="H226" i="15"/>
  <c r="I226" i="15" s="1"/>
  <c r="H225" i="15"/>
  <c r="I225" i="15" s="1"/>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25"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181"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37"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93"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50" i="15"/>
  <c r="G51" i="15"/>
  <c r="G52" i="15"/>
  <c r="G49"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E226" i="15"/>
  <c r="S226" i="15" s="1"/>
  <c r="F226" i="15"/>
  <c r="E227" i="15"/>
  <c r="S227" i="15" s="1"/>
  <c r="F227" i="15"/>
  <c r="E228" i="15"/>
  <c r="S228" i="15"/>
  <c r="F228" i="15"/>
  <c r="E229" i="15"/>
  <c r="S229" i="15" s="1"/>
  <c r="F229" i="15"/>
  <c r="E230" i="15"/>
  <c r="S230" i="15" s="1"/>
  <c r="F230" i="15"/>
  <c r="E231" i="15"/>
  <c r="S231" i="15" s="1"/>
  <c r="F231" i="15"/>
  <c r="E232" i="15"/>
  <c r="S232" i="15" s="1"/>
  <c r="F232" i="15"/>
  <c r="E233" i="15"/>
  <c r="S233" i="15" s="1"/>
  <c r="F233" i="15"/>
  <c r="E234" i="15"/>
  <c r="S234" i="15"/>
  <c r="F234" i="15"/>
  <c r="E235" i="15"/>
  <c r="S235" i="15" s="1"/>
  <c r="F235" i="15"/>
  <c r="E236" i="15"/>
  <c r="S236" i="15" s="1"/>
  <c r="F236" i="15"/>
  <c r="E237" i="15"/>
  <c r="S237" i="15" s="1"/>
  <c r="F237" i="15"/>
  <c r="E238" i="15"/>
  <c r="S238" i="15" s="1"/>
  <c r="F238" i="15"/>
  <c r="E239" i="15"/>
  <c r="S239" i="15" s="1"/>
  <c r="F239" i="15"/>
  <c r="E240" i="15"/>
  <c r="S240" i="15" s="1"/>
  <c r="F240" i="15"/>
  <c r="E241" i="15"/>
  <c r="S241" i="15" s="1"/>
  <c r="F241" i="15"/>
  <c r="E242" i="15"/>
  <c r="S242" i="15" s="1"/>
  <c r="F242" i="15"/>
  <c r="E243" i="15"/>
  <c r="S243" i="15" s="1"/>
  <c r="F243" i="15"/>
  <c r="E244" i="15"/>
  <c r="S244" i="15" s="1"/>
  <c r="F244" i="15"/>
  <c r="E245" i="15"/>
  <c r="S245" i="15" s="1"/>
  <c r="F245" i="15"/>
  <c r="E246" i="15"/>
  <c r="S246" i="15" s="1"/>
  <c r="F246" i="15"/>
  <c r="E247" i="15"/>
  <c r="S247" i="15" s="1"/>
  <c r="F247" i="15"/>
  <c r="E248" i="15"/>
  <c r="S248" i="15" s="1"/>
  <c r="F248" i="15"/>
  <c r="E249" i="15"/>
  <c r="S249" i="15" s="1"/>
  <c r="F249" i="15"/>
  <c r="E250" i="15"/>
  <c r="S250" i="15" s="1"/>
  <c r="F250" i="15"/>
  <c r="E251" i="15"/>
  <c r="S251" i="15" s="1"/>
  <c r="F251" i="15"/>
  <c r="E252" i="15"/>
  <c r="S252" i="15" s="1"/>
  <c r="F252" i="15"/>
  <c r="E253" i="15"/>
  <c r="S253" i="15" s="1"/>
  <c r="F253" i="15"/>
  <c r="E254" i="15"/>
  <c r="S254" i="15" s="1"/>
  <c r="F254" i="15"/>
  <c r="E255" i="15"/>
  <c r="S255" i="15" s="1"/>
  <c r="F255" i="15"/>
  <c r="E256" i="15"/>
  <c r="S256" i="15" s="1"/>
  <c r="F256" i="15"/>
  <c r="E257" i="15"/>
  <c r="S257" i="15" s="1"/>
  <c r="F257" i="15"/>
  <c r="E258" i="15"/>
  <c r="S258" i="15" s="1"/>
  <c r="F258" i="15"/>
  <c r="E259" i="15"/>
  <c r="S259" i="15" s="1"/>
  <c r="F259" i="15"/>
  <c r="E260" i="15"/>
  <c r="S260" i="15" s="1"/>
  <c r="F260" i="15"/>
  <c r="E261" i="15"/>
  <c r="S261" i="15" s="1"/>
  <c r="F261" i="15"/>
  <c r="E262" i="15"/>
  <c r="S262" i="15" s="1"/>
  <c r="F262" i="15"/>
  <c r="E263" i="15"/>
  <c r="S263" i="15" s="1"/>
  <c r="F263" i="15"/>
  <c r="E264" i="15"/>
  <c r="S264" i="15" s="1"/>
  <c r="F264" i="15"/>
  <c r="E265" i="15"/>
  <c r="S265" i="15" s="1"/>
  <c r="F265" i="15"/>
  <c r="E266" i="15"/>
  <c r="S266" i="15" s="1"/>
  <c r="F266" i="15"/>
  <c r="E267" i="15"/>
  <c r="S267" i="15" s="1"/>
  <c r="F267" i="15"/>
  <c r="E268" i="15"/>
  <c r="S268" i="15" s="1"/>
  <c r="F268" i="15"/>
  <c r="F225" i="15"/>
  <c r="E225" i="15"/>
  <c r="S225" i="15" s="1"/>
  <c r="E182" i="15"/>
  <c r="S182" i="15" s="1"/>
  <c r="F182" i="15"/>
  <c r="H182" i="15"/>
  <c r="I182" i="15" s="1"/>
  <c r="E183" i="15"/>
  <c r="S183" i="15" s="1"/>
  <c r="F183" i="15"/>
  <c r="H183" i="15"/>
  <c r="I183" i="15" s="1"/>
  <c r="E184" i="15"/>
  <c r="S184" i="15" s="1"/>
  <c r="F184" i="15"/>
  <c r="H184" i="15"/>
  <c r="I184" i="15" s="1"/>
  <c r="E185" i="15"/>
  <c r="S185" i="15" s="1"/>
  <c r="F185" i="15"/>
  <c r="H185" i="15"/>
  <c r="I185" i="15" s="1"/>
  <c r="E186" i="15"/>
  <c r="S186" i="15" s="1"/>
  <c r="F186" i="15"/>
  <c r="H186" i="15"/>
  <c r="I186" i="15" s="1"/>
  <c r="E187" i="15"/>
  <c r="S187" i="15" s="1"/>
  <c r="F187" i="15"/>
  <c r="H187" i="15"/>
  <c r="I187" i="15" s="1"/>
  <c r="E188" i="15"/>
  <c r="S188" i="15" s="1"/>
  <c r="F188" i="15"/>
  <c r="H188" i="15"/>
  <c r="I188" i="15" s="1"/>
  <c r="E189" i="15"/>
  <c r="S189" i="15" s="1"/>
  <c r="F189" i="15"/>
  <c r="H189" i="15"/>
  <c r="I189" i="15" s="1"/>
  <c r="E190" i="15"/>
  <c r="S190" i="15" s="1"/>
  <c r="F190" i="15"/>
  <c r="H190" i="15"/>
  <c r="I190" i="15" s="1"/>
  <c r="E191" i="15"/>
  <c r="S191" i="15" s="1"/>
  <c r="F191" i="15"/>
  <c r="H191" i="15"/>
  <c r="I191" i="15" s="1"/>
  <c r="E192" i="15"/>
  <c r="S192" i="15" s="1"/>
  <c r="F192" i="15"/>
  <c r="H192" i="15"/>
  <c r="I192" i="15" s="1"/>
  <c r="E193" i="15"/>
  <c r="S193" i="15" s="1"/>
  <c r="F193" i="15"/>
  <c r="H193" i="15"/>
  <c r="I193" i="15" s="1"/>
  <c r="E194" i="15"/>
  <c r="S194" i="15" s="1"/>
  <c r="F194" i="15"/>
  <c r="H194" i="15"/>
  <c r="I194" i="15" s="1"/>
  <c r="E195" i="15"/>
  <c r="S195" i="15" s="1"/>
  <c r="F195" i="15"/>
  <c r="H195" i="15"/>
  <c r="I195" i="15" s="1"/>
  <c r="E196" i="15"/>
  <c r="S196" i="15" s="1"/>
  <c r="F196" i="15"/>
  <c r="H196" i="15"/>
  <c r="I196" i="15" s="1"/>
  <c r="E197" i="15"/>
  <c r="S197" i="15" s="1"/>
  <c r="F197" i="15"/>
  <c r="H197" i="15"/>
  <c r="I197" i="15" s="1"/>
  <c r="E198" i="15"/>
  <c r="S198" i="15" s="1"/>
  <c r="F198" i="15"/>
  <c r="H198" i="15"/>
  <c r="I198" i="15" s="1"/>
  <c r="E199" i="15"/>
  <c r="S199" i="15" s="1"/>
  <c r="F199" i="15"/>
  <c r="H199" i="15"/>
  <c r="I199" i="15" s="1"/>
  <c r="E200" i="15"/>
  <c r="S200" i="15" s="1"/>
  <c r="F200" i="15"/>
  <c r="H200" i="15"/>
  <c r="I200" i="15" s="1"/>
  <c r="E201" i="15"/>
  <c r="S201" i="15" s="1"/>
  <c r="F201" i="15"/>
  <c r="H201" i="15"/>
  <c r="I201" i="15" s="1"/>
  <c r="E202" i="15"/>
  <c r="S202" i="15" s="1"/>
  <c r="F202" i="15"/>
  <c r="H202" i="15"/>
  <c r="I202" i="15" s="1"/>
  <c r="E203" i="15"/>
  <c r="S203" i="15" s="1"/>
  <c r="F203" i="15"/>
  <c r="H203" i="15"/>
  <c r="I203" i="15" s="1"/>
  <c r="E204" i="15"/>
  <c r="S204" i="15"/>
  <c r="F204" i="15"/>
  <c r="H204" i="15"/>
  <c r="I204" i="15" s="1"/>
  <c r="E205" i="15"/>
  <c r="S205" i="15" s="1"/>
  <c r="F205" i="15"/>
  <c r="H205" i="15"/>
  <c r="I205" i="15" s="1"/>
  <c r="E206" i="15"/>
  <c r="S206" i="15" s="1"/>
  <c r="F206" i="15"/>
  <c r="H206" i="15"/>
  <c r="I206" i="15" s="1"/>
  <c r="E207" i="15"/>
  <c r="S207" i="15" s="1"/>
  <c r="F207" i="15"/>
  <c r="H207" i="15"/>
  <c r="I207" i="15" s="1"/>
  <c r="E208" i="15"/>
  <c r="S208" i="15" s="1"/>
  <c r="F208" i="15"/>
  <c r="H208" i="15"/>
  <c r="I208" i="15" s="1"/>
  <c r="E209" i="15"/>
  <c r="S209" i="15" s="1"/>
  <c r="F209" i="15"/>
  <c r="H209" i="15"/>
  <c r="I209" i="15" s="1"/>
  <c r="E210" i="15"/>
  <c r="S210" i="15" s="1"/>
  <c r="F210" i="15"/>
  <c r="H210" i="15"/>
  <c r="I210" i="15" s="1"/>
  <c r="E211" i="15"/>
  <c r="S211" i="15" s="1"/>
  <c r="F211" i="15"/>
  <c r="H211" i="15"/>
  <c r="I211" i="15" s="1"/>
  <c r="E212" i="15"/>
  <c r="S212" i="15" s="1"/>
  <c r="F212" i="15"/>
  <c r="H212" i="15"/>
  <c r="I212" i="15" s="1"/>
  <c r="E213" i="15"/>
  <c r="S213" i="15" s="1"/>
  <c r="F213" i="15"/>
  <c r="H213" i="15"/>
  <c r="I213" i="15" s="1"/>
  <c r="E214" i="15"/>
  <c r="S214" i="15" s="1"/>
  <c r="F214" i="15"/>
  <c r="H214" i="15"/>
  <c r="I214" i="15" s="1"/>
  <c r="E215" i="15"/>
  <c r="S215" i="15" s="1"/>
  <c r="F215" i="15"/>
  <c r="H215" i="15"/>
  <c r="I215" i="15" s="1"/>
  <c r="E216" i="15"/>
  <c r="S216" i="15" s="1"/>
  <c r="F216" i="15"/>
  <c r="H216" i="15"/>
  <c r="I216" i="15" s="1"/>
  <c r="E217" i="15"/>
  <c r="S217" i="15" s="1"/>
  <c r="F217" i="15"/>
  <c r="H217" i="15"/>
  <c r="I217" i="15" s="1"/>
  <c r="E218" i="15"/>
  <c r="S218" i="15" s="1"/>
  <c r="F218" i="15"/>
  <c r="H218" i="15"/>
  <c r="I218" i="15" s="1"/>
  <c r="E219" i="15"/>
  <c r="S219" i="15" s="1"/>
  <c r="F219" i="15"/>
  <c r="H219" i="15"/>
  <c r="I219" i="15" s="1"/>
  <c r="E220" i="15"/>
  <c r="S220" i="15"/>
  <c r="F220" i="15"/>
  <c r="H220" i="15"/>
  <c r="I220" i="15" s="1"/>
  <c r="E221" i="15"/>
  <c r="S221" i="15" s="1"/>
  <c r="F221" i="15"/>
  <c r="H221" i="15"/>
  <c r="I221" i="15" s="1"/>
  <c r="E222" i="15"/>
  <c r="S222" i="15"/>
  <c r="F222" i="15"/>
  <c r="H222" i="15"/>
  <c r="I222" i="15" s="1"/>
  <c r="E223" i="15"/>
  <c r="S223" i="15" s="1"/>
  <c r="F223" i="15"/>
  <c r="H223" i="15"/>
  <c r="I223" i="15" s="1"/>
  <c r="E224" i="15"/>
  <c r="S224" i="15" s="1"/>
  <c r="F224" i="15"/>
  <c r="H224" i="15"/>
  <c r="I224" i="15" s="1"/>
  <c r="E181" i="15"/>
  <c r="S181" i="15" s="1"/>
  <c r="F181" i="15"/>
  <c r="H181" i="15"/>
  <c r="I181" i="15" s="1"/>
  <c r="E138" i="15"/>
  <c r="S138" i="15" s="1"/>
  <c r="F138" i="15"/>
  <c r="H138" i="15"/>
  <c r="I138" i="15" s="1"/>
  <c r="E139" i="15"/>
  <c r="S139" i="15" s="1"/>
  <c r="F139" i="15"/>
  <c r="H139" i="15"/>
  <c r="I139" i="15" s="1"/>
  <c r="E140" i="15"/>
  <c r="S140" i="15" s="1"/>
  <c r="F140" i="15"/>
  <c r="H140" i="15"/>
  <c r="I140" i="15" s="1"/>
  <c r="E141" i="15"/>
  <c r="S141" i="15" s="1"/>
  <c r="F141" i="15"/>
  <c r="H141" i="15"/>
  <c r="I141" i="15"/>
  <c r="E142" i="15"/>
  <c r="S142" i="15" s="1"/>
  <c r="F142" i="15"/>
  <c r="H142" i="15"/>
  <c r="I142" i="15" s="1"/>
  <c r="E143" i="15"/>
  <c r="S143" i="15" s="1"/>
  <c r="F143" i="15"/>
  <c r="H143" i="15"/>
  <c r="I143" i="15" s="1"/>
  <c r="E144" i="15"/>
  <c r="S144" i="15" s="1"/>
  <c r="F144" i="15"/>
  <c r="H144" i="15"/>
  <c r="I144" i="15" s="1"/>
  <c r="E145" i="15"/>
  <c r="S145" i="15" s="1"/>
  <c r="F145" i="15"/>
  <c r="H145" i="15"/>
  <c r="I145" i="15" s="1"/>
  <c r="E146" i="15"/>
  <c r="S146" i="15" s="1"/>
  <c r="F146" i="15"/>
  <c r="H146" i="15"/>
  <c r="I146" i="15" s="1"/>
  <c r="E147" i="15"/>
  <c r="S147" i="15" s="1"/>
  <c r="F147" i="15"/>
  <c r="H147" i="15"/>
  <c r="I147" i="15" s="1"/>
  <c r="E148" i="15"/>
  <c r="S148" i="15" s="1"/>
  <c r="F148" i="15"/>
  <c r="H148" i="15"/>
  <c r="I148" i="15" s="1"/>
  <c r="E149" i="15"/>
  <c r="S149" i="15" s="1"/>
  <c r="F149" i="15"/>
  <c r="H149" i="15"/>
  <c r="I149" i="15" s="1"/>
  <c r="E150" i="15"/>
  <c r="S150" i="15" s="1"/>
  <c r="F150" i="15"/>
  <c r="H150" i="15"/>
  <c r="I150" i="15" s="1"/>
  <c r="E151" i="15"/>
  <c r="S151" i="15" s="1"/>
  <c r="F151" i="15"/>
  <c r="H151" i="15"/>
  <c r="I151" i="15" s="1"/>
  <c r="E152" i="15"/>
  <c r="S152" i="15" s="1"/>
  <c r="F152" i="15"/>
  <c r="H152" i="15"/>
  <c r="I152" i="15" s="1"/>
  <c r="E153" i="15"/>
  <c r="S153" i="15" s="1"/>
  <c r="F153" i="15"/>
  <c r="H153" i="15"/>
  <c r="I153" i="15" s="1"/>
  <c r="E154" i="15"/>
  <c r="S154" i="15" s="1"/>
  <c r="F154" i="15"/>
  <c r="H154" i="15"/>
  <c r="I154" i="15" s="1"/>
  <c r="E155" i="15"/>
  <c r="S155" i="15" s="1"/>
  <c r="F155" i="15"/>
  <c r="H155" i="15"/>
  <c r="I155" i="15" s="1"/>
  <c r="E156" i="15"/>
  <c r="S156" i="15" s="1"/>
  <c r="F156" i="15"/>
  <c r="H156" i="15"/>
  <c r="I156" i="15" s="1"/>
  <c r="E157" i="15"/>
  <c r="S157" i="15" s="1"/>
  <c r="F157" i="15"/>
  <c r="H157" i="15"/>
  <c r="I157" i="15" s="1"/>
  <c r="E158" i="15"/>
  <c r="S158" i="15" s="1"/>
  <c r="F158" i="15"/>
  <c r="H158" i="15"/>
  <c r="I158" i="15" s="1"/>
  <c r="E159" i="15"/>
  <c r="S159" i="15" s="1"/>
  <c r="F159" i="15"/>
  <c r="H159" i="15"/>
  <c r="I159" i="15" s="1"/>
  <c r="E160" i="15"/>
  <c r="S160" i="15" s="1"/>
  <c r="F160" i="15"/>
  <c r="H160" i="15"/>
  <c r="I160" i="15" s="1"/>
  <c r="E161" i="15"/>
  <c r="S161" i="15" s="1"/>
  <c r="F161" i="15"/>
  <c r="H161" i="15"/>
  <c r="I161" i="15" s="1"/>
  <c r="E162" i="15"/>
  <c r="S162" i="15" s="1"/>
  <c r="F162" i="15"/>
  <c r="H162" i="15"/>
  <c r="I162" i="15" s="1"/>
  <c r="E163" i="15"/>
  <c r="S163" i="15" s="1"/>
  <c r="F163" i="15"/>
  <c r="H163" i="15"/>
  <c r="I163" i="15" s="1"/>
  <c r="E164" i="15"/>
  <c r="S164" i="15" s="1"/>
  <c r="F164" i="15"/>
  <c r="H164" i="15"/>
  <c r="I164" i="15" s="1"/>
  <c r="E165" i="15"/>
  <c r="S165" i="15" s="1"/>
  <c r="F165" i="15"/>
  <c r="H165" i="15"/>
  <c r="I165" i="15" s="1"/>
  <c r="E166" i="15"/>
  <c r="S166" i="15" s="1"/>
  <c r="F166" i="15"/>
  <c r="H166" i="15"/>
  <c r="I166" i="15" s="1"/>
  <c r="E167" i="15"/>
  <c r="S167" i="15" s="1"/>
  <c r="F167" i="15"/>
  <c r="H167" i="15"/>
  <c r="I167" i="15" s="1"/>
  <c r="E168" i="15"/>
  <c r="S168" i="15" s="1"/>
  <c r="F168" i="15"/>
  <c r="H168" i="15"/>
  <c r="I168" i="15" s="1"/>
  <c r="E169" i="15"/>
  <c r="S169" i="15" s="1"/>
  <c r="F169" i="15"/>
  <c r="H169" i="15"/>
  <c r="I169" i="15" s="1"/>
  <c r="E170" i="15"/>
  <c r="S170" i="15" s="1"/>
  <c r="F170" i="15"/>
  <c r="H170" i="15"/>
  <c r="I170" i="15" s="1"/>
  <c r="E171" i="15"/>
  <c r="S171" i="15" s="1"/>
  <c r="F171" i="15"/>
  <c r="H171" i="15"/>
  <c r="I171" i="15" s="1"/>
  <c r="E172" i="15"/>
  <c r="S172" i="15" s="1"/>
  <c r="F172" i="15"/>
  <c r="H172" i="15"/>
  <c r="I172" i="15" s="1"/>
  <c r="E173" i="15"/>
  <c r="S173" i="15" s="1"/>
  <c r="F173" i="15"/>
  <c r="H173" i="15"/>
  <c r="I173" i="15" s="1"/>
  <c r="E174" i="15"/>
  <c r="S174" i="15" s="1"/>
  <c r="F174" i="15"/>
  <c r="H174" i="15"/>
  <c r="I174" i="15" s="1"/>
  <c r="E175" i="15"/>
  <c r="S175" i="15" s="1"/>
  <c r="F175" i="15"/>
  <c r="H175" i="15"/>
  <c r="I175" i="15" s="1"/>
  <c r="E176" i="15"/>
  <c r="S176" i="15" s="1"/>
  <c r="F176" i="15"/>
  <c r="H176" i="15"/>
  <c r="I176" i="15" s="1"/>
  <c r="E177" i="15"/>
  <c r="S177" i="15" s="1"/>
  <c r="F177" i="15"/>
  <c r="H177" i="15"/>
  <c r="I177" i="15" s="1"/>
  <c r="E178" i="15"/>
  <c r="S178" i="15" s="1"/>
  <c r="F178" i="15"/>
  <c r="H178" i="15"/>
  <c r="I178" i="15" s="1"/>
  <c r="E179" i="15"/>
  <c r="S179" i="15" s="1"/>
  <c r="F179" i="15"/>
  <c r="H179" i="15"/>
  <c r="I179" i="15" s="1"/>
  <c r="E180" i="15"/>
  <c r="S180" i="15" s="1"/>
  <c r="F180" i="15"/>
  <c r="H180" i="15"/>
  <c r="I180" i="15" s="1"/>
  <c r="E137" i="15"/>
  <c r="S137" i="15" s="1"/>
  <c r="F137" i="15"/>
  <c r="H137" i="15"/>
  <c r="I137" i="15" s="1"/>
  <c r="E101" i="15"/>
  <c r="S101" i="15"/>
  <c r="F101" i="15"/>
  <c r="H101" i="15"/>
  <c r="I101" i="15" s="1"/>
  <c r="E102" i="15"/>
  <c r="S102" i="15" s="1"/>
  <c r="F102" i="15"/>
  <c r="H102" i="15"/>
  <c r="I102" i="15" s="1"/>
  <c r="E103" i="15"/>
  <c r="S103" i="15"/>
  <c r="F103" i="15"/>
  <c r="H103" i="15"/>
  <c r="I103" i="15" s="1"/>
  <c r="E104" i="15"/>
  <c r="S104" i="15" s="1"/>
  <c r="F104" i="15"/>
  <c r="H104" i="15"/>
  <c r="I104" i="15" s="1"/>
  <c r="E105" i="15"/>
  <c r="S105" i="15"/>
  <c r="F105" i="15"/>
  <c r="H105" i="15"/>
  <c r="I105" i="15" s="1"/>
  <c r="E106" i="15"/>
  <c r="S106" i="15" s="1"/>
  <c r="F106" i="15"/>
  <c r="H106" i="15"/>
  <c r="I106" i="15" s="1"/>
  <c r="E107" i="15"/>
  <c r="S107" i="15" s="1"/>
  <c r="F107" i="15"/>
  <c r="H107" i="15"/>
  <c r="I107" i="15" s="1"/>
  <c r="E108" i="15"/>
  <c r="S108" i="15" s="1"/>
  <c r="F108" i="15"/>
  <c r="H108" i="15"/>
  <c r="I108" i="15" s="1"/>
  <c r="E109" i="15"/>
  <c r="S109" i="15"/>
  <c r="F109" i="15"/>
  <c r="H109" i="15"/>
  <c r="I109" i="15" s="1"/>
  <c r="E110" i="15"/>
  <c r="S110" i="15" s="1"/>
  <c r="F110" i="15"/>
  <c r="H110" i="15"/>
  <c r="I110" i="15" s="1"/>
  <c r="E111" i="15"/>
  <c r="S111" i="15"/>
  <c r="F111" i="15"/>
  <c r="H111" i="15"/>
  <c r="I111" i="15" s="1"/>
  <c r="E112" i="15"/>
  <c r="S112" i="15" s="1"/>
  <c r="F112" i="15"/>
  <c r="H112" i="15"/>
  <c r="I112" i="15" s="1"/>
  <c r="E113" i="15"/>
  <c r="S113" i="15" s="1"/>
  <c r="F113" i="15"/>
  <c r="H113" i="15"/>
  <c r="I113" i="15" s="1"/>
  <c r="E114" i="15"/>
  <c r="S114" i="15" s="1"/>
  <c r="F114" i="15"/>
  <c r="H114" i="15"/>
  <c r="I114" i="15" s="1"/>
  <c r="E115" i="15"/>
  <c r="S115" i="15" s="1"/>
  <c r="F115" i="15"/>
  <c r="H115" i="15"/>
  <c r="I115" i="15" s="1"/>
  <c r="E116" i="15"/>
  <c r="S116" i="15" s="1"/>
  <c r="F116" i="15"/>
  <c r="H116" i="15"/>
  <c r="I116" i="15" s="1"/>
  <c r="E117" i="15"/>
  <c r="S117" i="15" s="1"/>
  <c r="F117" i="15"/>
  <c r="H117" i="15"/>
  <c r="I117" i="15" s="1"/>
  <c r="E118" i="15"/>
  <c r="S118" i="15" s="1"/>
  <c r="F118" i="15"/>
  <c r="H118" i="15"/>
  <c r="I118" i="15" s="1"/>
  <c r="E119" i="15"/>
  <c r="S119" i="15" s="1"/>
  <c r="F119" i="15"/>
  <c r="H119" i="15"/>
  <c r="I119" i="15" s="1"/>
  <c r="E120" i="15"/>
  <c r="S120" i="15" s="1"/>
  <c r="F120" i="15"/>
  <c r="H120" i="15"/>
  <c r="I120" i="15" s="1"/>
  <c r="E121" i="15"/>
  <c r="S121" i="15" s="1"/>
  <c r="F121" i="15"/>
  <c r="H121" i="15"/>
  <c r="I121" i="15" s="1"/>
  <c r="E122" i="15"/>
  <c r="S122" i="15" s="1"/>
  <c r="F122" i="15"/>
  <c r="H122" i="15"/>
  <c r="I122" i="15" s="1"/>
  <c r="E123" i="15"/>
  <c r="S123" i="15"/>
  <c r="F123" i="15"/>
  <c r="H123" i="15"/>
  <c r="I123" i="15" s="1"/>
  <c r="E124" i="15"/>
  <c r="S124" i="15" s="1"/>
  <c r="F124" i="15"/>
  <c r="H124" i="15"/>
  <c r="I124" i="15" s="1"/>
  <c r="E125" i="15"/>
  <c r="S125" i="15"/>
  <c r="F125" i="15"/>
  <c r="H125" i="15"/>
  <c r="I125" i="15" s="1"/>
  <c r="E126" i="15"/>
  <c r="S126" i="15" s="1"/>
  <c r="F126" i="15"/>
  <c r="H126" i="15"/>
  <c r="I126" i="15" s="1"/>
  <c r="E127" i="15"/>
  <c r="S127" i="15"/>
  <c r="F127" i="15"/>
  <c r="H127" i="15"/>
  <c r="I127" i="15" s="1"/>
  <c r="E128" i="15"/>
  <c r="S128" i="15" s="1"/>
  <c r="F128" i="15"/>
  <c r="H128" i="15"/>
  <c r="I128" i="15" s="1"/>
  <c r="E129" i="15"/>
  <c r="S129" i="15" s="1"/>
  <c r="F129" i="15"/>
  <c r="H129" i="15"/>
  <c r="I129" i="15" s="1"/>
  <c r="E130" i="15"/>
  <c r="S130" i="15" s="1"/>
  <c r="F130" i="15"/>
  <c r="H130" i="15"/>
  <c r="I130" i="15" s="1"/>
  <c r="E131" i="15"/>
  <c r="S131" i="15" s="1"/>
  <c r="F131" i="15"/>
  <c r="H131" i="15"/>
  <c r="I131" i="15" s="1"/>
  <c r="E132" i="15"/>
  <c r="S132" i="15" s="1"/>
  <c r="F132" i="15"/>
  <c r="H132" i="15"/>
  <c r="I132" i="15" s="1"/>
  <c r="E133" i="15"/>
  <c r="S133" i="15" s="1"/>
  <c r="F133" i="15"/>
  <c r="H133" i="15"/>
  <c r="I133" i="15" s="1"/>
  <c r="E134" i="15"/>
  <c r="S134" i="15" s="1"/>
  <c r="F134" i="15"/>
  <c r="H134" i="15"/>
  <c r="I134" i="15" s="1"/>
  <c r="E135" i="15"/>
  <c r="S135" i="15"/>
  <c r="F135" i="15"/>
  <c r="H135" i="15"/>
  <c r="I135" i="15" s="1"/>
  <c r="E136" i="15"/>
  <c r="S136" i="15" s="1"/>
  <c r="F136" i="15"/>
  <c r="H136" i="15"/>
  <c r="I136" i="15" s="1"/>
  <c r="E94" i="15"/>
  <c r="S94" i="15" s="1"/>
  <c r="F94" i="15"/>
  <c r="H94" i="15"/>
  <c r="I94" i="15" s="1"/>
  <c r="E95" i="15"/>
  <c r="S95" i="15" s="1"/>
  <c r="F95" i="15"/>
  <c r="H95" i="15"/>
  <c r="I95" i="15" s="1"/>
  <c r="E96" i="15"/>
  <c r="S96" i="15"/>
  <c r="F96" i="15"/>
  <c r="H96" i="15"/>
  <c r="I96" i="15" s="1"/>
  <c r="E97" i="15"/>
  <c r="S97" i="15" s="1"/>
  <c r="F97" i="15"/>
  <c r="H97" i="15"/>
  <c r="I97" i="15" s="1"/>
  <c r="E98" i="15"/>
  <c r="S98" i="15" s="1"/>
  <c r="F98" i="15"/>
  <c r="H98" i="15"/>
  <c r="I98" i="15" s="1"/>
  <c r="E99" i="15"/>
  <c r="S99" i="15" s="1"/>
  <c r="F99" i="15"/>
  <c r="H99" i="15"/>
  <c r="I99" i="15" s="1"/>
  <c r="E100" i="15"/>
  <c r="S100" i="15" s="1"/>
  <c r="F100" i="15"/>
  <c r="H100" i="15"/>
  <c r="I100" i="15" s="1"/>
  <c r="F93" i="15"/>
  <c r="E93" i="15"/>
  <c r="S93" i="15" s="1"/>
  <c r="H93" i="15"/>
  <c r="I93" i="15" s="1"/>
  <c r="E50" i="15"/>
  <c r="S50" i="15" s="1"/>
  <c r="F50" i="15"/>
  <c r="H50" i="15"/>
  <c r="I50" i="15" s="1"/>
  <c r="E51" i="15"/>
  <c r="S51" i="15" s="1"/>
  <c r="F51" i="15"/>
  <c r="H51" i="15"/>
  <c r="I51" i="15" s="1"/>
  <c r="E52" i="15"/>
  <c r="S52" i="15" s="1"/>
  <c r="F52" i="15"/>
  <c r="H52" i="15"/>
  <c r="I52" i="15" s="1"/>
  <c r="E53" i="15"/>
  <c r="S53" i="15" s="1"/>
  <c r="F53" i="15"/>
  <c r="H53" i="15"/>
  <c r="I53" i="15" s="1"/>
  <c r="E54" i="15"/>
  <c r="S54" i="15" s="1"/>
  <c r="F54" i="15"/>
  <c r="H54" i="15"/>
  <c r="I54" i="15" s="1"/>
  <c r="E55" i="15"/>
  <c r="S55" i="15" s="1"/>
  <c r="F55" i="15"/>
  <c r="H55" i="15"/>
  <c r="I55" i="15" s="1"/>
  <c r="E56" i="15"/>
  <c r="S56" i="15" s="1"/>
  <c r="F56" i="15"/>
  <c r="H56" i="15"/>
  <c r="I56" i="15" s="1"/>
  <c r="E57" i="15"/>
  <c r="S57" i="15" s="1"/>
  <c r="F57" i="15"/>
  <c r="H57" i="15"/>
  <c r="I57" i="15"/>
  <c r="E58" i="15"/>
  <c r="S58" i="15" s="1"/>
  <c r="F58" i="15"/>
  <c r="H58" i="15"/>
  <c r="I58" i="15" s="1"/>
  <c r="E59" i="15"/>
  <c r="S59" i="15" s="1"/>
  <c r="F59" i="15"/>
  <c r="H59" i="15"/>
  <c r="I59" i="15" s="1"/>
  <c r="E60" i="15"/>
  <c r="S60" i="15" s="1"/>
  <c r="F60" i="15"/>
  <c r="H60" i="15"/>
  <c r="I60" i="15" s="1"/>
  <c r="E61" i="15"/>
  <c r="S61" i="15" s="1"/>
  <c r="F61" i="15"/>
  <c r="H61" i="15"/>
  <c r="I61" i="15"/>
  <c r="E62" i="15"/>
  <c r="S62" i="15" s="1"/>
  <c r="F62" i="15"/>
  <c r="H62" i="15"/>
  <c r="I62" i="15" s="1"/>
  <c r="E63" i="15"/>
  <c r="S63" i="15" s="1"/>
  <c r="F63" i="15"/>
  <c r="H63" i="15"/>
  <c r="I63" i="15"/>
  <c r="E64" i="15"/>
  <c r="S64" i="15" s="1"/>
  <c r="F64" i="15"/>
  <c r="H64" i="15"/>
  <c r="I64" i="15" s="1"/>
  <c r="E65" i="15"/>
  <c r="S65" i="15" s="1"/>
  <c r="F65" i="15"/>
  <c r="H65" i="15"/>
  <c r="I65" i="15"/>
  <c r="E66" i="15"/>
  <c r="S66" i="15" s="1"/>
  <c r="F66" i="15"/>
  <c r="H66" i="15"/>
  <c r="I66" i="15" s="1"/>
  <c r="E67" i="15"/>
  <c r="S67" i="15" s="1"/>
  <c r="F67" i="15"/>
  <c r="H67" i="15"/>
  <c r="I67" i="15" s="1"/>
  <c r="E68" i="15"/>
  <c r="S68" i="15" s="1"/>
  <c r="F68" i="15"/>
  <c r="H68" i="15"/>
  <c r="I68" i="15" s="1"/>
  <c r="E69" i="15"/>
  <c r="S69" i="15" s="1"/>
  <c r="F69" i="15"/>
  <c r="H69" i="15"/>
  <c r="I69" i="15" s="1"/>
  <c r="E70" i="15"/>
  <c r="S70" i="15" s="1"/>
  <c r="F70" i="15"/>
  <c r="H70" i="15"/>
  <c r="I70" i="15" s="1"/>
  <c r="E71" i="15"/>
  <c r="S71" i="15" s="1"/>
  <c r="F71" i="15"/>
  <c r="H71" i="15"/>
  <c r="I71" i="15"/>
  <c r="E72" i="15"/>
  <c r="S72" i="15" s="1"/>
  <c r="F72" i="15"/>
  <c r="H72" i="15"/>
  <c r="I72" i="15" s="1"/>
  <c r="E73" i="15"/>
  <c r="S73" i="15" s="1"/>
  <c r="F73" i="15"/>
  <c r="H73" i="15"/>
  <c r="I73" i="15"/>
  <c r="E74" i="15"/>
  <c r="S74" i="15" s="1"/>
  <c r="F74" i="15"/>
  <c r="H74" i="15"/>
  <c r="I74" i="15" s="1"/>
  <c r="E75" i="15"/>
  <c r="S75" i="15" s="1"/>
  <c r="F75" i="15"/>
  <c r="H75" i="15"/>
  <c r="I75" i="15"/>
  <c r="E76" i="15"/>
  <c r="S76" i="15" s="1"/>
  <c r="F76" i="15"/>
  <c r="H76" i="15"/>
  <c r="I76" i="15" s="1"/>
  <c r="E77" i="15"/>
  <c r="S77" i="15" s="1"/>
  <c r="F77" i="15"/>
  <c r="H77" i="15"/>
  <c r="I77" i="15"/>
  <c r="E78" i="15"/>
  <c r="S78" i="15" s="1"/>
  <c r="F78" i="15"/>
  <c r="H78" i="15"/>
  <c r="I78" i="15" s="1"/>
  <c r="E79" i="15"/>
  <c r="S79" i="15" s="1"/>
  <c r="F79" i="15"/>
  <c r="H79" i="15"/>
  <c r="I79" i="15" s="1"/>
  <c r="E80" i="15"/>
  <c r="S80" i="15" s="1"/>
  <c r="F80" i="15"/>
  <c r="H80" i="15"/>
  <c r="I80" i="15" s="1"/>
  <c r="E81" i="15"/>
  <c r="S81" i="15" s="1"/>
  <c r="F81" i="15"/>
  <c r="H81" i="15"/>
  <c r="I81" i="15"/>
  <c r="E82" i="15"/>
  <c r="S82" i="15" s="1"/>
  <c r="F82" i="15"/>
  <c r="H82" i="15"/>
  <c r="I82" i="15" s="1"/>
  <c r="E83" i="15"/>
  <c r="S83" i="15" s="1"/>
  <c r="F83" i="15"/>
  <c r="H83" i="15"/>
  <c r="I83" i="15" s="1"/>
  <c r="E84" i="15"/>
  <c r="S84" i="15" s="1"/>
  <c r="F84" i="15"/>
  <c r="H84" i="15"/>
  <c r="I84" i="15" s="1"/>
  <c r="E85" i="15"/>
  <c r="S85" i="15" s="1"/>
  <c r="F85" i="15"/>
  <c r="H85" i="15"/>
  <c r="I85" i="15"/>
  <c r="E86" i="15"/>
  <c r="S86" i="15" s="1"/>
  <c r="F86" i="15"/>
  <c r="H86" i="15"/>
  <c r="I86" i="15" s="1"/>
  <c r="E87" i="15"/>
  <c r="S87" i="15" s="1"/>
  <c r="F87" i="15"/>
  <c r="H87" i="15"/>
  <c r="I87" i="15"/>
  <c r="E88" i="15"/>
  <c r="S88" i="15" s="1"/>
  <c r="F88" i="15"/>
  <c r="H88" i="15"/>
  <c r="I88" i="15" s="1"/>
  <c r="E89" i="15"/>
  <c r="S89" i="15" s="1"/>
  <c r="F89" i="15"/>
  <c r="H89" i="15"/>
  <c r="I89" i="15"/>
  <c r="E90" i="15"/>
  <c r="S90" i="15" s="1"/>
  <c r="F90" i="15"/>
  <c r="H90" i="15"/>
  <c r="I90" i="15" s="1"/>
  <c r="E91" i="15"/>
  <c r="S91" i="15" s="1"/>
  <c r="F91" i="15"/>
  <c r="H91" i="15"/>
  <c r="I91" i="15" s="1"/>
  <c r="E92" i="15"/>
  <c r="S92" i="15" s="1"/>
  <c r="F92" i="15"/>
  <c r="H92" i="15"/>
  <c r="I92" i="15" s="1"/>
  <c r="E49" i="15"/>
  <c r="S49" i="15" s="1"/>
  <c r="F49" i="15"/>
  <c r="H49" i="15"/>
  <c r="I49" i="15"/>
  <c r="C68" i="15"/>
  <c r="M68" i="15"/>
  <c r="N68" i="15"/>
  <c r="C69" i="15"/>
  <c r="M69" i="15"/>
  <c r="N69" i="15"/>
  <c r="C70" i="15"/>
  <c r="M70" i="15"/>
  <c r="N70" i="15"/>
  <c r="C71" i="15"/>
  <c r="M71" i="15"/>
  <c r="N71" i="15"/>
  <c r="C72" i="15"/>
  <c r="M72" i="15"/>
  <c r="O72" i="15" s="1"/>
  <c r="P72" i="15" s="1"/>
  <c r="N72" i="15"/>
  <c r="C55" i="15"/>
  <c r="M55" i="15"/>
  <c r="N55" i="15"/>
  <c r="C56" i="15"/>
  <c r="M56" i="15"/>
  <c r="N56" i="15"/>
  <c r="C268" i="15"/>
  <c r="M268" i="15"/>
  <c r="N268" i="15"/>
  <c r="C260" i="15"/>
  <c r="M260" i="15"/>
  <c r="N260" i="15"/>
  <c r="C261" i="15"/>
  <c r="M261" i="15"/>
  <c r="N261" i="15"/>
  <c r="C262" i="15"/>
  <c r="M262" i="15"/>
  <c r="N262" i="15"/>
  <c r="C263" i="15"/>
  <c r="M263" i="15"/>
  <c r="N263" i="15"/>
  <c r="C264" i="15"/>
  <c r="M264" i="15"/>
  <c r="N264" i="15"/>
  <c r="C265" i="15"/>
  <c r="M265" i="15"/>
  <c r="N265" i="15"/>
  <c r="C266" i="15"/>
  <c r="M266" i="15"/>
  <c r="N266" i="15"/>
  <c r="C267" i="15"/>
  <c r="M267" i="15"/>
  <c r="N267" i="15"/>
  <c r="C226" i="15"/>
  <c r="M226" i="15"/>
  <c r="N226" i="15"/>
  <c r="C227" i="15"/>
  <c r="M227" i="15"/>
  <c r="N227" i="15"/>
  <c r="C228" i="15"/>
  <c r="M228" i="15"/>
  <c r="N228" i="15"/>
  <c r="C229" i="15"/>
  <c r="M229" i="15"/>
  <c r="N229" i="15"/>
  <c r="C230" i="15"/>
  <c r="M230" i="15"/>
  <c r="N230" i="15"/>
  <c r="C231" i="15"/>
  <c r="M231" i="15"/>
  <c r="N231" i="15"/>
  <c r="C232" i="15"/>
  <c r="M232" i="15"/>
  <c r="N232" i="15"/>
  <c r="C233" i="15"/>
  <c r="M233" i="15"/>
  <c r="N233" i="15"/>
  <c r="C234" i="15"/>
  <c r="M234" i="15"/>
  <c r="O234" i="15" s="1"/>
  <c r="P234" i="15" s="1"/>
  <c r="N234" i="15"/>
  <c r="C235" i="15"/>
  <c r="M235" i="15"/>
  <c r="N235" i="15"/>
  <c r="C236" i="15"/>
  <c r="M236" i="15"/>
  <c r="N236" i="15"/>
  <c r="C237" i="15"/>
  <c r="M237" i="15"/>
  <c r="N237" i="15"/>
  <c r="O237" i="15" s="1"/>
  <c r="P237" i="15" s="1"/>
  <c r="C238" i="15"/>
  <c r="M238" i="15"/>
  <c r="O238" i="15" s="1"/>
  <c r="P238" i="15" s="1"/>
  <c r="N238" i="15"/>
  <c r="C239" i="15"/>
  <c r="M239" i="15"/>
  <c r="N239" i="15"/>
  <c r="C240" i="15"/>
  <c r="M240" i="15"/>
  <c r="N240" i="15"/>
  <c r="C241" i="15"/>
  <c r="M241" i="15"/>
  <c r="N241" i="15"/>
  <c r="C242" i="15"/>
  <c r="M242" i="15"/>
  <c r="O242" i="15" s="1"/>
  <c r="P242" i="15" s="1"/>
  <c r="N242" i="15"/>
  <c r="C243" i="15"/>
  <c r="M243" i="15"/>
  <c r="N243" i="15"/>
  <c r="C244" i="15"/>
  <c r="M244" i="15"/>
  <c r="N244" i="15"/>
  <c r="C245" i="15"/>
  <c r="M245" i="15"/>
  <c r="N245" i="15"/>
  <c r="O245" i="15" s="1"/>
  <c r="P245" i="15" s="1"/>
  <c r="C246" i="15"/>
  <c r="M246" i="15"/>
  <c r="N246" i="15"/>
  <c r="C247" i="15"/>
  <c r="M247" i="15"/>
  <c r="N247" i="15"/>
  <c r="C248" i="15"/>
  <c r="M248" i="15"/>
  <c r="N248" i="15"/>
  <c r="C249" i="15"/>
  <c r="M249" i="15"/>
  <c r="N249" i="15"/>
  <c r="C250" i="15"/>
  <c r="M250" i="15"/>
  <c r="N250" i="15"/>
  <c r="C251" i="15"/>
  <c r="M251" i="15"/>
  <c r="N251" i="15"/>
  <c r="C252" i="15"/>
  <c r="M252" i="15"/>
  <c r="N252" i="15"/>
  <c r="C253" i="15"/>
  <c r="M253" i="15"/>
  <c r="N253" i="15"/>
  <c r="C254" i="15"/>
  <c r="M254" i="15"/>
  <c r="N254" i="15"/>
  <c r="C255" i="15"/>
  <c r="M255" i="15"/>
  <c r="N255" i="15"/>
  <c r="C256" i="15"/>
  <c r="M256" i="15"/>
  <c r="N256" i="15"/>
  <c r="C257" i="15"/>
  <c r="M257" i="15"/>
  <c r="N257" i="15"/>
  <c r="C258" i="15"/>
  <c r="M258" i="15"/>
  <c r="N258" i="15"/>
  <c r="C259" i="15"/>
  <c r="M259" i="15"/>
  <c r="N259" i="15"/>
  <c r="N225" i="15"/>
  <c r="M225" i="15"/>
  <c r="O225" i="15" s="1"/>
  <c r="P225" i="15" s="1"/>
  <c r="C225" i="15"/>
  <c r="C222" i="15"/>
  <c r="M222" i="15"/>
  <c r="N222" i="15"/>
  <c r="C223" i="15"/>
  <c r="M223" i="15"/>
  <c r="N223" i="15"/>
  <c r="C224" i="15"/>
  <c r="M224" i="15"/>
  <c r="N224" i="15"/>
  <c r="C182" i="15"/>
  <c r="M182" i="15"/>
  <c r="N182" i="15"/>
  <c r="C183" i="15"/>
  <c r="M183" i="15"/>
  <c r="N183" i="15"/>
  <c r="C184" i="15"/>
  <c r="M184" i="15"/>
  <c r="N184" i="15"/>
  <c r="C185" i="15"/>
  <c r="M185" i="15"/>
  <c r="N185" i="15"/>
  <c r="C186" i="15"/>
  <c r="M186" i="15"/>
  <c r="N186" i="15"/>
  <c r="C187" i="15"/>
  <c r="M187" i="15"/>
  <c r="N187" i="15"/>
  <c r="C188" i="15"/>
  <c r="M188" i="15"/>
  <c r="N188" i="15"/>
  <c r="C189" i="15"/>
  <c r="M189" i="15"/>
  <c r="N189" i="15"/>
  <c r="C190" i="15"/>
  <c r="M190" i="15"/>
  <c r="N190" i="15"/>
  <c r="C191" i="15"/>
  <c r="M191" i="15"/>
  <c r="O191" i="15" s="1"/>
  <c r="P191" i="15" s="1"/>
  <c r="N191" i="15"/>
  <c r="C192" i="15"/>
  <c r="M192" i="15"/>
  <c r="N192" i="15"/>
  <c r="C193" i="15"/>
  <c r="M193" i="15"/>
  <c r="N193" i="15"/>
  <c r="C194" i="15"/>
  <c r="M194" i="15"/>
  <c r="N194" i="15"/>
  <c r="C195" i="15"/>
  <c r="M195" i="15"/>
  <c r="N195" i="15"/>
  <c r="C196" i="15"/>
  <c r="M196" i="15"/>
  <c r="N196" i="15"/>
  <c r="C197" i="15"/>
  <c r="M197" i="15"/>
  <c r="N197" i="15"/>
  <c r="C198" i="15"/>
  <c r="M198" i="15"/>
  <c r="N198" i="15"/>
  <c r="C199" i="15"/>
  <c r="M199" i="15"/>
  <c r="N199" i="15"/>
  <c r="C200" i="15"/>
  <c r="M200" i="15"/>
  <c r="N200" i="15"/>
  <c r="C201" i="15"/>
  <c r="M201" i="15"/>
  <c r="N201" i="15"/>
  <c r="C202" i="15"/>
  <c r="M202" i="15"/>
  <c r="N202" i="15"/>
  <c r="C203" i="15"/>
  <c r="M203" i="15"/>
  <c r="N203" i="15"/>
  <c r="C204" i="15"/>
  <c r="M204" i="15"/>
  <c r="N204" i="15"/>
  <c r="C205" i="15"/>
  <c r="M205" i="15"/>
  <c r="N205" i="15"/>
  <c r="O205" i="15"/>
  <c r="P205" i="15" s="1"/>
  <c r="C206" i="15"/>
  <c r="M206" i="15"/>
  <c r="O206" i="15" s="1"/>
  <c r="N206" i="15"/>
  <c r="C207" i="15"/>
  <c r="M207" i="15"/>
  <c r="N207" i="15"/>
  <c r="C208" i="15"/>
  <c r="M208" i="15"/>
  <c r="N208" i="15"/>
  <c r="C209" i="15"/>
  <c r="M209" i="15"/>
  <c r="N209" i="15"/>
  <c r="O209" i="15" s="1"/>
  <c r="P209" i="15" s="1"/>
  <c r="C210" i="15"/>
  <c r="M210" i="15"/>
  <c r="N210" i="15"/>
  <c r="C211" i="15"/>
  <c r="M211" i="15"/>
  <c r="N211" i="15"/>
  <c r="C212" i="15"/>
  <c r="M212" i="15"/>
  <c r="N212" i="15"/>
  <c r="O212" i="15" s="1"/>
  <c r="P212" i="15" s="1"/>
  <c r="C213" i="15"/>
  <c r="M213" i="15"/>
  <c r="N213" i="15"/>
  <c r="C214" i="15"/>
  <c r="M214" i="15"/>
  <c r="N214" i="15"/>
  <c r="C215" i="15"/>
  <c r="M215" i="15"/>
  <c r="N215" i="15"/>
  <c r="C216" i="15"/>
  <c r="M216" i="15"/>
  <c r="N216" i="15"/>
  <c r="C217" i="15"/>
  <c r="M217" i="15"/>
  <c r="N217" i="15"/>
  <c r="C218" i="15"/>
  <c r="M218" i="15"/>
  <c r="N218" i="15"/>
  <c r="C219" i="15"/>
  <c r="M219" i="15"/>
  <c r="N219" i="15"/>
  <c r="C220" i="15"/>
  <c r="M220" i="15"/>
  <c r="N220" i="15"/>
  <c r="C221" i="15"/>
  <c r="M221" i="15"/>
  <c r="N221" i="15"/>
  <c r="O221" i="15" s="1"/>
  <c r="N181" i="15"/>
  <c r="M181" i="15"/>
  <c r="O181" i="15" s="1"/>
  <c r="P181" i="15" s="1"/>
  <c r="C181" i="15"/>
  <c r="C179" i="15"/>
  <c r="M179" i="15"/>
  <c r="O179" i="15" s="1"/>
  <c r="P179" i="15" s="1"/>
  <c r="N179" i="15"/>
  <c r="C180" i="15"/>
  <c r="M180" i="15"/>
  <c r="N180" i="15"/>
  <c r="C169" i="15"/>
  <c r="M169" i="15"/>
  <c r="N169" i="15"/>
  <c r="O169" i="15" s="1"/>
  <c r="P169" i="15" s="1"/>
  <c r="C170" i="15"/>
  <c r="M170" i="15"/>
  <c r="O170" i="15" s="1"/>
  <c r="P170" i="15" s="1"/>
  <c r="N170" i="15"/>
  <c r="C171" i="15"/>
  <c r="M171" i="15"/>
  <c r="O171" i="15" s="1"/>
  <c r="P171" i="15" s="1"/>
  <c r="N171" i="15"/>
  <c r="C172" i="15"/>
  <c r="M172" i="15"/>
  <c r="N172" i="15"/>
  <c r="O172" i="15" s="1"/>
  <c r="P172" i="15" s="1"/>
  <c r="C173" i="15"/>
  <c r="M173" i="15"/>
  <c r="N173" i="15"/>
  <c r="O173" i="15" s="1"/>
  <c r="P173" i="15" s="1"/>
  <c r="C174" i="15"/>
  <c r="M174" i="15"/>
  <c r="N174" i="15"/>
  <c r="C175" i="15"/>
  <c r="M175" i="15"/>
  <c r="N175" i="15"/>
  <c r="C176" i="15"/>
  <c r="M176" i="15"/>
  <c r="N176" i="15"/>
  <c r="C177" i="15"/>
  <c r="M177" i="15"/>
  <c r="N177" i="15"/>
  <c r="C178" i="15"/>
  <c r="M178" i="15"/>
  <c r="N178" i="15"/>
  <c r="C138" i="15"/>
  <c r="M138" i="15"/>
  <c r="N138" i="15"/>
  <c r="C139" i="15"/>
  <c r="M139" i="15"/>
  <c r="N139" i="15"/>
  <c r="C140" i="15"/>
  <c r="M140" i="15"/>
  <c r="N140" i="15"/>
  <c r="C141" i="15"/>
  <c r="M141" i="15"/>
  <c r="N141" i="15"/>
  <c r="C142" i="15"/>
  <c r="M142" i="15"/>
  <c r="N142" i="15"/>
  <c r="C143" i="15"/>
  <c r="M143" i="15"/>
  <c r="N143" i="15"/>
  <c r="C144" i="15"/>
  <c r="M144" i="15"/>
  <c r="N144" i="15"/>
  <c r="C145" i="15"/>
  <c r="M145" i="15"/>
  <c r="O145" i="15" s="1"/>
  <c r="N145" i="15"/>
  <c r="C146" i="15"/>
  <c r="M146" i="15"/>
  <c r="N146" i="15"/>
  <c r="C147" i="15"/>
  <c r="M147" i="15"/>
  <c r="N147" i="15"/>
  <c r="C148" i="15"/>
  <c r="M148" i="15"/>
  <c r="N148" i="15"/>
  <c r="C149" i="15"/>
  <c r="M149" i="15"/>
  <c r="N149" i="15"/>
  <c r="C150" i="15"/>
  <c r="M150" i="15"/>
  <c r="O150" i="15" s="1"/>
  <c r="P150" i="15" s="1"/>
  <c r="N150" i="15"/>
  <c r="C151" i="15"/>
  <c r="M151" i="15"/>
  <c r="N151" i="15"/>
  <c r="O151" i="15" s="1"/>
  <c r="P151" i="15" s="1"/>
  <c r="C152" i="15"/>
  <c r="M152" i="15"/>
  <c r="N152" i="15"/>
  <c r="O152" i="15" s="1"/>
  <c r="P152" i="15" s="1"/>
  <c r="C153" i="15"/>
  <c r="M153" i="15"/>
  <c r="N153" i="15"/>
  <c r="C154" i="15"/>
  <c r="M154" i="15"/>
  <c r="O154" i="15" s="1"/>
  <c r="P154" i="15" s="1"/>
  <c r="N154" i="15"/>
  <c r="C155" i="15"/>
  <c r="M155" i="15"/>
  <c r="N155" i="15"/>
  <c r="C156" i="15"/>
  <c r="M156" i="15"/>
  <c r="N156" i="15"/>
  <c r="O156" i="15" s="1"/>
  <c r="P156" i="15" s="1"/>
  <c r="C157" i="15"/>
  <c r="M157" i="15"/>
  <c r="N157" i="15"/>
  <c r="C158" i="15"/>
  <c r="M158" i="15"/>
  <c r="N158" i="15"/>
  <c r="C159" i="15"/>
  <c r="M159" i="15"/>
  <c r="N159" i="15"/>
  <c r="O159" i="15" s="1"/>
  <c r="P159" i="15" s="1"/>
  <c r="C160" i="15"/>
  <c r="M160" i="15"/>
  <c r="N160" i="15"/>
  <c r="O160" i="15" s="1"/>
  <c r="P160" i="15" s="1"/>
  <c r="C161" i="15"/>
  <c r="M161" i="15"/>
  <c r="N161" i="15"/>
  <c r="C162" i="15"/>
  <c r="M162" i="15"/>
  <c r="N162" i="15"/>
  <c r="C163" i="15"/>
  <c r="M163" i="15"/>
  <c r="N163" i="15"/>
  <c r="C164" i="15"/>
  <c r="M164" i="15"/>
  <c r="N164" i="15"/>
  <c r="O164" i="15" s="1"/>
  <c r="P164" i="15" s="1"/>
  <c r="C165" i="15"/>
  <c r="M165" i="15"/>
  <c r="N165" i="15"/>
  <c r="C166" i="15"/>
  <c r="M166" i="15"/>
  <c r="N166" i="15"/>
  <c r="C167" i="15"/>
  <c r="M167" i="15"/>
  <c r="N167" i="15"/>
  <c r="O167" i="15" s="1"/>
  <c r="P167" i="15" s="1"/>
  <c r="C168" i="15"/>
  <c r="M168" i="15"/>
  <c r="N168" i="15"/>
  <c r="M137" i="15"/>
  <c r="N137" i="15"/>
  <c r="C137" i="15"/>
  <c r="C94" i="15"/>
  <c r="M94" i="15"/>
  <c r="N94" i="15"/>
  <c r="C95" i="15"/>
  <c r="M95" i="15"/>
  <c r="N95" i="15"/>
  <c r="O95" i="15" s="1"/>
  <c r="P95" i="15" s="1"/>
  <c r="C96" i="15"/>
  <c r="M96" i="15"/>
  <c r="N96" i="15"/>
  <c r="C97" i="15"/>
  <c r="M97" i="15"/>
  <c r="N97" i="15"/>
  <c r="C98" i="15"/>
  <c r="M98" i="15"/>
  <c r="O98" i="15" s="1"/>
  <c r="P98" i="15" s="1"/>
  <c r="N98" i="15"/>
  <c r="C99" i="15"/>
  <c r="M99" i="15"/>
  <c r="N99" i="15"/>
  <c r="C100" i="15"/>
  <c r="M100" i="15"/>
  <c r="N100" i="15"/>
  <c r="C101" i="15"/>
  <c r="M101" i="15"/>
  <c r="N101" i="15"/>
  <c r="C102" i="15"/>
  <c r="M102" i="15"/>
  <c r="N102" i="15"/>
  <c r="C103" i="15"/>
  <c r="M103" i="15"/>
  <c r="N103" i="15"/>
  <c r="O103" i="15" s="1"/>
  <c r="P103" i="15" s="1"/>
  <c r="C104" i="15"/>
  <c r="M104" i="15"/>
  <c r="N104" i="15"/>
  <c r="C105" i="15"/>
  <c r="M105" i="15"/>
  <c r="N105" i="15"/>
  <c r="C106" i="15"/>
  <c r="M106" i="15"/>
  <c r="N106" i="15"/>
  <c r="C107" i="15"/>
  <c r="M107" i="15"/>
  <c r="N107" i="15"/>
  <c r="O107" i="15" s="1"/>
  <c r="P107" i="15" s="1"/>
  <c r="C108" i="15"/>
  <c r="M108" i="15"/>
  <c r="N108" i="15"/>
  <c r="C109" i="15"/>
  <c r="M109" i="15"/>
  <c r="O109" i="15" s="1"/>
  <c r="P109" i="15" s="1"/>
  <c r="N109" i="15"/>
  <c r="C110" i="15"/>
  <c r="M110" i="15"/>
  <c r="N110" i="15"/>
  <c r="C111" i="15"/>
  <c r="M111" i="15"/>
  <c r="N111" i="15"/>
  <c r="O111" i="15" s="1"/>
  <c r="P111" i="15" s="1"/>
  <c r="C112" i="15"/>
  <c r="M112" i="15"/>
  <c r="N112" i="15"/>
  <c r="C113" i="15"/>
  <c r="M113" i="15"/>
  <c r="O113" i="15" s="1"/>
  <c r="P113" i="15" s="1"/>
  <c r="N113" i="15"/>
  <c r="C114" i="15"/>
  <c r="M114" i="15"/>
  <c r="N114" i="15"/>
  <c r="C115" i="15"/>
  <c r="M115" i="15"/>
  <c r="N115" i="15"/>
  <c r="O115" i="15" s="1"/>
  <c r="P115" i="15" s="1"/>
  <c r="C116" i="15"/>
  <c r="M116" i="15"/>
  <c r="N116" i="15"/>
  <c r="C117" i="15"/>
  <c r="M117" i="15"/>
  <c r="N117" i="15"/>
  <c r="C118" i="15"/>
  <c r="M118" i="15"/>
  <c r="N118" i="15"/>
  <c r="C119" i="15"/>
  <c r="M119" i="15"/>
  <c r="N119" i="15"/>
  <c r="O119" i="15" s="1"/>
  <c r="P119" i="15" s="1"/>
  <c r="C120" i="15"/>
  <c r="M120" i="15"/>
  <c r="N120" i="15"/>
  <c r="C121" i="15"/>
  <c r="M121" i="15"/>
  <c r="O121" i="15" s="1"/>
  <c r="P121" i="15" s="1"/>
  <c r="N121" i="15"/>
  <c r="C122" i="15"/>
  <c r="M122" i="15"/>
  <c r="N122" i="15"/>
  <c r="C123" i="15"/>
  <c r="M123" i="15"/>
  <c r="N123" i="15"/>
  <c r="O123" i="15" s="1"/>
  <c r="P123" i="15" s="1"/>
  <c r="C124" i="15"/>
  <c r="M124" i="15"/>
  <c r="N124" i="15"/>
  <c r="C125" i="15"/>
  <c r="M125" i="15"/>
  <c r="O125" i="15" s="1"/>
  <c r="P125" i="15" s="1"/>
  <c r="N125" i="15"/>
  <c r="C126" i="15"/>
  <c r="M126" i="15"/>
  <c r="N126" i="15"/>
  <c r="C127" i="15"/>
  <c r="M127" i="15"/>
  <c r="N127" i="15"/>
  <c r="C128" i="15"/>
  <c r="M128" i="15"/>
  <c r="N128" i="15"/>
  <c r="C129" i="15"/>
  <c r="M129" i="15"/>
  <c r="O129" i="15" s="1"/>
  <c r="P129" i="15" s="1"/>
  <c r="N129" i="15"/>
  <c r="C130" i="15"/>
  <c r="M130" i="15"/>
  <c r="N130" i="15"/>
  <c r="C131" i="15"/>
  <c r="M131" i="15"/>
  <c r="N131" i="15"/>
  <c r="C132" i="15"/>
  <c r="M132" i="15"/>
  <c r="N132" i="15"/>
  <c r="C133" i="15"/>
  <c r="M133" i="15"/>
  <c r="O133" i="15" s="1"/>
  <c r="P133" i="15" s="1"/>
  <c r="N133" i="15"/>
  <c r="C134" i="15"/>
  <c r="M134" i="15"/>
  <c r="N134" i="15"/>
  <c r="C135" i="15"/>
  <c r="M135" i="15"/>
  <c r="N135" i="15"/>
  <c r="O135" i="15" s="1"/>
  <c r="P135" i="15" s="1"/>
  <c r="C136" i="15"/>
  <c r="M136" i="15"/>
  <c r="N136" i="15"/>
  <c r="N93" i="15"/>
  <c r="M93" i="15"/>
  <c r="C93" i="15"/>
  <c r="C50" i="15"/>
  <c r="M50" i="15"/>
  <c r="O50" i="15" s="1"/>
  <c r="P50" i="15" s="1"/>
  <c r="N50" i="15"/>
  <c r="C51" i="15"/>
  <c r="M51" i="15"/>
  <c r="N51" i="15"/>
  <c r="C52" i="15"/>
  <c r="M52" i="15"/>
  <c r="N52" i="15"/>
  <c r="C53" i="15"/>
  <c r="M53" i="15"/>
  <c r="O53" i="15" s="1"/>
  <c r="P53" i="15" s="1"/>
  <c r="N53" i="15"/>
  <c r="C54" i="15"/>
  <c r="M54" i="15"/>
  <c r="N54" i="15"/>
  <c r="C57" i="15"/>
  <c r="M57" i="15"/>
  <c r="N57" i="15"/>
  <c r="O57" i="15" s="1"/>
  <c r="P57" i="15" s="1"/>
  <c r="C58" i="15"/>
  <c r="M58" i="15"/>
  <c r="N58" i="15"/>
  <c r="O58" i="15" s="1"/>
  <c r="P58" i="15" s="1"/>
  <c r="C59" i="15"/>
  <c r="M59" i="15"/>
  <c r="O59" i="15" s="1"/>
  <c r="P59" i="15" s="1"/>
  <c r="N59" i="15"/>
  <c r="C60" i="15"/>
  <c r="M60" i="15"/>
  <c r="O60" i="15" s="1"/>
  <c r="P60" i="15" s="1"/>
  <c r="N60" i="15"/>
  <c r="C61" i="15"/>
  <c r="M61" i="15"/>
  <c r="N61" i="15"/>
  <c r="C62" i="15"/>
  <c r="M62" i="15"/>
  <c r="N62" i="15"/>
  <c r="C63" i="15"/>
  <c r="M63" i="15"/>
  <c r="O63" i="15" s="1"/>
  <c r="P63" i="15" s="1"/>
  <c r="N63" i="15"/>
  <c r="C64" i="15"/>
  <c r="M64" i="15"/>
  <c r="O64" i="15" s="1"/>
  <c r="P64" i="15" s="1"/>
  <c r="N64" i="15"/>
  <c r="C65" i="15"/>
  <c r="M65" i="15"/>
  <c r="N65" i="15"/>
  <c r="C66" i="15"/>
  <c r="M66" i="15"/>
  <c r="N66" i="15"/>
  <c r="C67" i="15"/>
  <c r="M67" i="15"/>
  <c r="N67" i="15"/>
  <c r="C73" i="15"/>
  <c r="M73" i="15"/>
  <c r="O73" i="15" s="1"/>
  <c r="P73" i="15" s="1"/>
  <c r="N73" i="15"/>
  <c r="C74" i="15"/>
  <c r="M74" i="15"/>
  <c r="N74" i="15"/>
  <c r="C75" i="15"/>
  <c r="M75" i="15"/>
  <c r="N75" i="15"/>
  <c r="C76" i="15"/>
  <c r="M76" i="15"/>
  <c r="N76" i="15"/>
  <c r="C77" i="15"/>
  <c r="M77" i="15"/>
  <c r="N77" i="15"/>
  <c r="C78" i="15"/>
  <c r="M78" i="15"/>
  <c r="N78" i="15"/>
  <c r="C79" i="15"/>
  <c r="M79" i="15"/>
  <c r="N79" i="15"/>
  <c r="C80" i="15"/>
  <c r="M80" i="15"/>
  <c r="N80" i="15"/>
  <c r="C81" i="15"/>
  <c r="M81" i="15"/>
  <c r="N81" i="15"/>
  <c r="C82" i="15"/>
  <c r="M82" i="15"/>
  <c r="N82" i="15"/>
  <c r="C83" i="15"/>
  <c r="M83" i="15"/>
  <c r="N83" i="15"/>
  <c r="C84" i="15"/>
  <c r="M84" i="15"/>
  <c r="N84" i="15"/>
  <c r="C85" i="15"/>
  <c r="M85" i="15"/>
  <c r="N85" i="15"/>
  <c r="C86" i="15"/>
  <c r="M86" i="15"/>
  <c r="N86" i="15"/>
  <c r="C87" i="15"/>
  <c r="M87" i="15"/>
  <c r="N87" i="15"/>
  <c r="C88" i="15"/>
  <c r="M88" i="15"/>
  <c r="O88" i="15" s="1"/>
  <c r="P88" i="15" s="1"/>
  <c r="N88" i="15"/>
  <c r="C89" i="15"/>
  <c r="M89" i="15"/>
  <c r="O89" i="15" s="1"/>
  <c r="P89" i="15" s="1"/>
  <c r="N89" i="15"/>
  <c r="C90" i="15"/>
  <c r="M90" i="15"/>
  <c r="N90" i="15"/>
  <c r="C91" i="15"/>
  <c r="M91" i="15"/>
  <c r="N91" i="15"/>
  <c r="C92" i="15"/>
  <c r="M92" i="15"/>
  <c r="N92" i="15"/>
  <c r="N49" i="15"/>
  <c r="M49" i="15"/>
  <c r="C49" i="15"/>
  <c r="C48" i="15"/>
  <c r="M30" i="15"/>
  <c r="N30" i="15"/>
  <c r="M31" i="15"/>
  <c r="N31" i="15"/>
  <c r="M32" i="15"/>
  <c r="N32" i="15"/>
  <c r="M33" i="15"/>
  <c r="N33" i="15"/>
  <c r="M34" i="15"/>
  <c r="N34" i="15"/>
  <c r="M35" i="15"/>
  <c r="N35" i="15"/>
  <c r="M36" i="15"/>
  <c r="N36" i="15"/>
  <c r="M37" i="15"/>
  <c r="N37" i="15"/>
  <c r="M38" i="15"/>
  <c r="N38" i="15"/>
  <c r="M39" i="15"/>
  <c r="N39" i="15"/>
  <c r="M40" i="15"/>
  <c r="N40" i="15"/>
  <c r="M41" i="15"/>
  <c r="N41" i="15"/>
  <c r="M42" i="15"/>
  <c r="N42" i="15"/>
  <c r="M43" i="15"/>
  <c r="N43" i="15"/>
  <c r="M44" i="15"/>
  <c r="N44" i="15"/>
  <c r="M45" i="15"/>
  <c r="N45" i="15"/>
  <c r="M46" i="15"/>
  <c r="N46" i="15"/>
  <c r="M47" i="15"/>
  <c r="N47" i="15"/>
  <c r="M48" i="15"/>
  <c r="N48" i="15"/>
  <c r="H30" i="15"/>
  <c r="I30" i="15" s="1"/>
  <c r="H31" i="15"/>
  <c r="I31" i="15" s="1"/>
  <c r="H32" i="15"/>
  <c r="I32" i="15" s="1"/>
  <c r="H33" i="15"/>
  <c r="I33" i="15" s="1"/>
  <c r="H34" i="15"/>
  <c r="I34" i="15" s="1"/>
  <c r="H35" i="15"/>
  <c r="I35" i="15" s="1"/>
  <c r="H36" i="15"/>
  <c r="I36" i="15" s="1"/>
  <c r="H37" i="15"/>
  <c r="I37" i="15" s="1"/>
  <c r="H38" i="15"/>
  <c r="I38" i="15" s="1"/>
  <c r="H39" i="15"/>
  <c r="I39" i="15" s="1"/>
  <c r="H40" i="15"/>
  <c r="I40" i="15" s="1"/>
  <c r="H41" i="15"/>
  <c r="I41" i="15" s="1"/>
  <c r="H42" i="15"/>
  <c r="I42" i="15" s="1"/>
  <c r="H43" i="15"/>
  <c r="I43" i="15" s="1"/>
  <c r="H44" i="15"/>
  <c r="I44" i="15" s="1"/>
  <c r="H45" i="15"/>
  <c r="I45" i="15" s="1"/>
  <c r="H46" i="15"/>
  <c r="I46" i="15" s="1"/>
  <c r="H47" i="15"/>
  <c r="I47" i="15" s="1"/>
  <c r="H48" i="15"/>
  <c r="I48" i="15" s="1"/>
  <c r="E30" i="15"/>
  <c r="S30" i="15" s="1"/>
  <c r="F30" i="15"/>
  <c r="E31" i="15"/>
  <c r="S31" i="15" s="1"/>
  <c r="F31" i="15"/>
  <c r="E32" i="15"/>
  <c r="S32" i="15" s="1"/>
  <c r="F32" i="15"/>
  <c r="E33" i="15"/>
  <c r="S33" i="15" s="1"/>
  <c r="F33" i="15"/>
  <c r="E34" i="15"/>
  <c r="S34" i="15" s="1"/>
  <c r="F34" i="15"/>
  <c r="E35" i="15"/>
  <c r="S35" i="15" s="1"/>
  <c r="F35" i="15"/>
  <c r="E36" i="15"/>
  <c r="S36" i="15" s="1"/>
  <c r="F36" i="15"/>
  <c r="E37" i="15"/>
  <c r="S37" i="15" s="1"/>
  <c r="F37" i="15"/>
  <c r="E38" i="15"/>
  <c r="S38" i="15" s="1"/>
  <c r="F38" i="15"/>
  <c r="E39" i="15"/>
  <c r="S39" i="15" s="1"/>
  <c r="F39" i="15"/>
  <c r="E40" i="15"/>
  <c r="S40" i="15" s="1"/>
  <c r="F40" i="15"/>
  <c r="E41" i="15"/>
  <c r="S41" i="15" s="1"/>
  <c r="F41" i="15"/>
  <c r="E42" i="15"/>
  <c r="S42" i="15" s="1"/>
  <c r="F42" i="15"/>
  <c r="E43" i="15"/>
  <c r="S43" i="15" s="1"/>
  <c r="F43" i="15"/>
  <c r="E44" i="15"/>
  <c r="S44" i="15" s="1"/>
  <c r="F44" i="15"/>
  <c r="E45" i="15"/>
  <c r="S45" i="15" s="1"/>
  <c r="F45" i="15"/>
  <c r="E46" i="15"/>
  <c r="S46" i="15" s="1"/>
  <c r="F46" i="15"/>
  <c r="E47" i="15"/>
  <c r="S47" i="15" s="1"/>
  <c r="F47" i="15"/>
  <c r="E48" i="15"/>
  <c r="S48" i="15" s="1"/>
  <c r="F48" i="15"/>
  <c r="H29" i="15"/>
  <c r="I29" i="15" s="1"/>
  <c r="F29" i="15"/>
  <c r="E29" i="15"/>
  <c r="S29" i="15" s="1"/>
  <c r="N29" i="15"/>
  <c r="M29" i="15"/>
  <c r="M12" i="15"/>
  <c r="N12" i="15"/>
  <c r="M13" i="15"/>
  <c r="O13" i="15" s="1"/>
  <c r="P13" i="15" s="1"/>
  <c r="N13" i="15"/>
  <c r="M14" i="15"/>
  <c r="N14" i="15"/>
  <c r="M15" i="15"/>
  <c r="N15" i="15"/>
  <c r="M16" i="15"/>
  <c r="N16" i="15"/>
  <c r="M17" i="15"/>
  <c r="N17" i="15"/>
  <c r="M18" i="15"/>
  <c r="N18" i="15"/>
  <c r="O18" i="15"/>
  <c r="P18" i="15" s="1"/>
  <c r="M19" i="15"/>
  <c r="N19" i="15"/>
  <c r="M20" i="15"/>
  <c r="N20" i="15"/>
  <c r="M21" i="15"/>
  <c r="O21" i="15" s="1"/>
  <c r="P21" i="15" s="1"/>
  <c r="N21" i="15"/>
  <c r="M22" i="15"/>
  <c r="N22" i="15"/>
  <c r="M23" i="15"/>
  <c r="N23" i="15"/>
  <c r="M24" i="15"/>
  <c r="N24" i="15"/>
  <c r="M25" i="15"/>
  <c r="N25" i="15"/>
  <c r="M26" i="15"/>
  <c r="N26" i="15"/>
  <c r="M27" i="15"/>
  <c r="O27" i="15" s="1"/>
  <c r="P27" i="15" s="1"/>
  <c r="N27" i="15"/>
  <c r="M28" i="15"/>
  <c r="O28" i="15" s="1"/>
  <c r="P28" i="15" s="1"/>
  <c r="N28" i="15"/>
  <c r="E12" i="15"/>
  <c r="S12" i="15" s="1"/>
  <c r="F12" i="15"/>
  <c r="E13" i="15"/>
  <c r="S13" i="15" s="1"/>
  <c r="F13" i="15"/>
  <c r="E14" i="15"/>
  <c r="S14" i="15" s="1"/>
  <c r="F14" i="15"/>
  <c r="E15" i="15"/>
  <c r="S15" i="15" s="1"/>
  <c r="F15" i="15"/>
  <c r="E16" i="15"/>
  <c r="S16" i="15" s="1"/>
  <c r="F16" i="15"/>
  <c r="E17" i="15"/>
  <c r="S17" i="15" s="1"/>
  <c r="F17" i="15"/>
  <c r="E18" i="15"/>
  <c r="S18" i="15" s="1"/>
  <c r="F18" i="15"/>
  <c r="E19" i="15"/>
  <c r="S19" i="15" s="1"/>
  <c r="F19" i="15"/>
  <c r="E20" i="15"/>
  <c r="S20" i="15"/>
  <c r="F20" i="15"/>
  <c r="E21" i="15"/>
  <c r="S21" i="15" s="1"/>
  <c r="F21" i="15"/>
  <c r="E22" i="15"/>
  <c r="S22" i="15" s="1"/>
  <c r="F22" i="15"/>
  <c r="E23" i="15"/>
  <c r="S23" i="15" s="1"/>
  <c r="F23" i="15"/>
  <c r="E24" i="15"/>
  <c r="S24" i="15" s="1"/>
  <c r="F24" i="15"/>
  <c r="E25" i="15"/>
  <c r="S25" i="15" s="1"/>
  <c r="F25" i="15"/>
  <c r="E26" i="15"/>
  <c r="S26" i="15" s="1"/>
  <c r="F26" i="15"/>
  <c r="E27" i="15"/>
  <c r="S27" i="15" s="1"/>
  <c r="F27" i="15"/>
  <c r="E28" i="15"/>
  <c r="S28" i="15" s="1"/>
  <c r="F28" i="15"/>
  <c r="H12" i="15"/>
  <c r="I12" i="15" s="1"/>
  <c r="H13" i="15"/>
  <c r="I13" i="15" s="1"/>
  <c r="H14" i="15"/>
  <c r="I14" i="15" s="1"/>
  <c r="H15" i="15"/>
  <c r="I15" i="15" s="1"/>
  <c r="H16" i="15"/>
  <c r="I16" i="15" s="1"/>
  <c r="H17" i="15"/>
  <c r="I17" i="15" s="1"/>
  <c r="H18" i="15"/>
  <c r="I18" i="15" s="1"/>
  <c r="H19" i="15"/>
  <c r="I19" i="15" s="1"/>
  <c r="H20" i="15"/>
  <c r="I20" i="15" s="1"/>
  <c r="H21" i="15"/>
  <c r="I21" i="15" s="1"/>
  <c r="H22" i="15"/>
  <c r="I22" i="15" s="1"/>
  <c r="H23" i="15"/>
  <c r="I23" i="15" s="1"/>
  <c r="H24" i="15"/>
  <c r="I24" i="15" s="1"/>
  <c r="H25" i="15"/>
  <c r="I25" i="15" s="1"/>
  <c r="H26" i="15"/>
  <c r="I26" i="15" s="1"/>
  <c r="H27" i="15"/>
  <c r="I27" i="15" s="1"/>
  <c r="H28" i="15"/>
  <c r="I28" i="15" s="1"/>
  <c r="N11" i="15"/>
  <c r="M11" i="15"/>
  <c r="O11" i="15" s="1"/>
  <c r="P11" i="15" s="1"/>
  <c r="H11" i="15"/>
  <c r="I11" i="15" s="1"/>
  <c r="F11" i="15"/>
  <c r="E11" i="15"/>
  <c r="S11" i="15" s="1"/>
  <c r="M5" i="15"/>
  <c r="E6" i="15"/>
  <c r="S6" i="15" s="1"/>
  <c r="F6" i="15"/>
  <c r="H6" i="15"/>
  <c r="I6" i="15" s="1"/>
  <c r="M6" i="15"/>
  <c r="N6" i="15"/>
  <c r="E7" i="15"/>
  <c r="S7" i="15" s="1"/>
  <c r="F7" i="15"/>
  <c r="H7" i="15"/>
  <c r="I7" i="15" s="1"/>
  <c r="M7" i="15"/>
  <c r="N7" i="15"/>
  <c r="E8" i="15"/>
  <c r="S8" i="15" s="1"/>
  <c r="F8" i="15"/>
  <c r="H8" i="15"/>
  <c r="I8" i="15" s="1"/>
  <c r="M8" i="15"/>
  <c r="N8" i="15"/>
  <c r="E9" i="15"/>
  <c r="S9" i="15" s="1"/>
  <c r="F9" i="15"/>
  <c r="H9" i="15"/>
  <c r="I9" i="15" s="1"/>
  <c r="M9" i="15"/>
  <c r="N9" i="15"/>
  <c r="E10" i="15"/>
  <c r="S10" i="15" s="1"/>
  <c r="F10" i="15"/>
  <c r="H10" i="15"/>
  <c r="I10" i="15" s="1"/>
  <c r="M10" i="15"/>
  <c r="N10" i="15"/>
  <c r="N5" i="15"/>
  <c r="H5" i="15"/>
  <c r="I5" i="15" s="1"/>
  <c r="F5" i="15"/>
  <c r="E5" i="15"/>
  <c r="S5" i="15" s="1"/>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5" i="15"/>
  <c r="A5" i="1"/>
  <c r="A5" i="18" s="1"/>
  <c r="A2" i="13"/>
  <c r="A2" i="12"/>
  <c r="A2" i="11"/>
  <c r="A2" i="10"/>
  <c r="A2" i="9"/>
  <c r="A2" i="3"/>
  <c r="S3" i="3"/>
  <c r="R3"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T32" i="3"/>
  <c r="U32" i="3" s="1"/>
  <c r="BL24" i="1" s="1"/>
  <c r="A3" i="1"/>
  <c r="A3" i="18"/>
  <c r="A4" i="1"/>
  <c r="A4" i="18"/>
  <c r="G5" i="1"/>
  <c r="K5" i="1"/>
  <c r="J5" i="18" s="1"/>
  <c r="O5" i="1"/>
  <c r="N5" i="18"/>
  <c r="S5" i="1"/>
  <c r="R5" i="18" s="1"/>
  <c r="W5" i="1"/>
  <c r="W63" i="1" s="1"/>
  <c r="V107" i="18" s="1"/>
  <c r="AA5" i="1"/>
  <c r="Z5" i="18"/>
  <c r="AS5" i="1"/>
  <c r="AT5" i="1"/>
  <c r="AU5" i="1" s="1"/>
  <c r="AV5" i="1" s="1"/>
  <c r="AW5" i="1" s="1"/>
  <c r="AX5" i="1" s="1"/>
  <c r="AS7" i="1"/>
  <c r="H7" i="1"/>
  <c r="G7" i="18" s="1"/>
  <c r="AT7" i="1"/>
  <c r="L7" i="1"/>
  <c r="BB7" i="1" s="1"/>
  <c r="AU7" i="1"/>
  <c r="P7" i="1" s="1"/>
  <c r="Q7" i="1" s="1"/>
  <c r="P7" i="18" s="1"/>
  <c r="AV7" i="1"/>
  <c r="T7" i="1" s="1"/>
  <c r="BD7" i="1" s="1"/>
  <c r="AW7" i="1"/>
  <c r="X7" i="1"/>
  <c r="AX7" i="1"/>
  <c r="AB7" i="1"/>
  <c r="AC7" i="1" s="1"/>
  <c r="AB7" i="18" s="1"/>
  <c r="BG7" i="1"/>
  <c r="AS8" i="1"/>
  <c r="H8" i="1"/>
  <c r="AT8" i="1"/>
  <c r="L8" i="1"/>
  <c r="BB8" i="1" s="1"/>
  <c r="M8" i="1"/>
  <c r="AU8" i="1"/>
  <c r="P8" i="1" s="1"/>
  <c r="AV8" i="1"/>
  <c r="T8" i="1" s="1"/>
  <c r="S9" i="18" s="1"/>
  <c r="AW8" i="1"/>
  <c r="AX8" i="1"/>
  <c r="AB8" i="1" s="1"/>
  <c r="BG8" i="1"/>
  <c r="AS9" i="1"/>
  <c r="H9" i="1" s="1"/>
  <c r="I9" i="1" s="1"/>
  <c r="AT9" i="1"/>
  <c r="L9" i="1" s="1"/>
  <c r="AU9" i="1"/>
  <c r="P9" i="1" s="1"/>
  <c r="Q9" i="1" s="1"/>
  <c r="P11" i="18" s="1"/>
  <c r="AV9" i="1"/>
  <c r="T9" i="1" s="1"/>
  <c r="S11" i="18" s="1"/>
  <c r="AW9" i="1"/>
  <c r="X9" i="1" s="1"/>
  <c r="BE9" i="1" s="1"/>
  <c r="AX9" i="1"/>
  <c r="AB9" i="1" s="1"/>
  <c r="AC9" i="1" s="1"/>
  <c r="AB11" i="18" s="1"/>
  <c r="BG9" i="1"/>
  <c r="AS10" i="1"/>
  <c r="H10" i="1" s="1"/>
  <c r="AT10" i="1"/>
  <c r="AU10" i="1"/>
  <c r="P10" i="1" s="1"/>
  <c r="BC10" i="1" s="1"/>
  <c r="AV10" i="1"/>
  <c r="T10" i="1" s="1"/>
  <c r="S13" i="18" s="1"/>
  <c r="AW10" i="1"/>
  <c r="X10" i="1" s="1"/>
  <c r="L10" i="1"/>
  <c r="M10" i="1" s="1"/>
  <c r="L13" i="18" s="1"/>
  <c r="AX10" i="1"/>
  <c r="AB10" i="1" s="1"/>
  <c r="BF10" i="1" s="1"/>
  <c r="BG10" i="1"/>
  <c r="AS11" i="1"/>
  <c r="AT11" i="1"/>
  <c r="L11" i="1" s="1"/>
  <c r="BB11" i="1" s="1"/>
  <c r="AU11" i="1"/>
  <c r="P11" i="1"/>
  <c r="AV11" i="1"/>
  <c r="T11" i="1" s="1"/>
  <c r="AW11" i="1"/>
  <c r="X11" i="1"/>
  <c r="AX11" i="1"/>
  <c r="AB11" i="1" s="1"/>
  <c r="BF11" i="1" s="1"/>
  <c r="BG11" i="1"/>
  <c r="AS12" i="1"/>
  <c r="H12" i="1" s="1"/>
  <c r="AT12" i="1"/>
  <c r="L12" i="1" s="1"/>
  <c r="K17" i="18" s="1"/>
  <c r="AU12" i="1"/>
  <c r="P12" i="1" s="1"/>
  <c r="AV12" i="1"/>
  <c r="T12" i="1" s="1"/>
  <c r="S17" i="18" s="1"/>
  <c r="AW12" i="1"/>
  <c r="X12" i="1"/>
  <c r="W17" i="18" s="1"/>
  <c r="AX12" i="1"/>
  <c r="AB12" i="1" s="1"/>
  <c r="BG12" i="1"/>
  <c r="AS13" i="1"/>
  <c r="H13" i="1" s="1"/>
  <c r="G19" i="18" s="1"/>
  <c r="AT13" i="1"/>
  <c r="L13" i="1" s="1"/>
  <c r="M13" i="1" s="1"/>
  <c r="AU13" i="1"/>
  <c r="P13" i="1" s="1"/>
  <c r="AV13" i="1"/>
  <c r="T13" i="1"/>
  <c r="BD13" i="1" s="1"/>
  <c r="AW13" i="1"/>
  <c r="X13" i="1" s="1"/>
  <c r="BE13" i="1" s="1"/>
  <c r="AX13" i="1"/>
  <c r="AB13" i="1" s="1"/>
  <c r="BG13" i="1"/>
  <c r="AS14" i="1"/>
  <c r="H14" i="1" s="1"/>
  <c r="AT14" i="1"/>
  <c r="L14" i="1" s="1"/>
  <c r="M14" i="1" s="1"/>
  <c r="L20" i="18" s="1"/>
  <c r="AU14" i="1"/>
  <c r="P14" i="1" s="1"/>
  <c r="AV14" i="1"/>
  <c r="T14" i="1"/>
  <c r="AW14" i="1"/>
  <c r="X14" i="1" s="1"/>
  <c r="Y14" i="1" s="1"/>
  <c r="X20" i="18" s="1"/>
  <c r="AX14" i="1"/>
  <c r="AB14" i="1" s="1"/>
  <c r="BG14" i="1"/>
  <c r="AS15" i="1"/>
  <c r="H15" i="1" s="1"/>
  <c r="I15" i="1" s="1"/>
  <c r="H21" i="18" s="1"/>
  <c r="AT15" i="1"/>
  <c r="L15" i="1" s="1"/>
  <c r="K21" i="18" s="1"/>
  <c r="M15" i="1"/>
  <c r="L21" i="18" s="1"/>
  <c r="AU15" i="1"/>
  <c r="P15" i="1" s="1"/>
  <c r="O21" i="18" s="1"/>
  <c r="AV15" i="1"/>
  <c r="T15" i="1"/>
  <c r="AW15" i="1"/>
  <c r="X15" i="1" s="1"/>
  <c r="BE15" i="1" s="1"/>
  <c r="AX15" i="1"/>
  <c r="AB15" i="1" s="1"/>
  <c r="AC15" i="1" s="1"/>
  <c r="AB21" i="18" s="1"/>
  <c r="BG15" i="1"/>
  <c r="AS16" i="1"/>
  <c r="H16" i="1" s="1"/>
  <c r="AT16" i="1"/>
  <c r="L16" i="1" s="1"/>
  <c r="AU16" i="1"/>
  <c r="P16" i="1"/>
  <c r="Q16" i="1" s="1"/>
  <c r="P22" i="18" s="1"/>
  <c r="AV16" i="1"/>
  <c r="T16" i="1" s="1"/>
  <c r="S22" i="18" s="1"/>
  <c r="U16" i="1"/>
  <c r="T22" i="18" s="1"/>
  <c r="AW16" i="1"/>
  <c r="X16" i="1" s="1"/>
  <c r="AX16" i="1"/>
  <c r="AB16" i="1" s="1"/>
  <c r="BG16" i="1"/>
  <c r="AS17" i="1"/>
  <c r="H17" i="1" s="1"/>
  <c r="G23" i="18" s="1"/>
  <c r="AT17" i="1"/>
  <c r="L17" i="1" s="1"/>
  <c r="M17" i="1" s="1"/>
  <c r="L23" i="18" s="1"/>
  <c r="AU17" i="1"/>
  <c r="P17" i="1"/>
  <c r="Q17" i="1" s="1"/>
  <c r="P23" i="18" s="1"/>
  <c r="AV17" i="1"/>
  <c r="T17" i="1" s="1"/>
  <c r="AW17" i="1"/>
  <c r="X17" i="1" s="1"/>
  <c r="Y17" i="1" s="1"/>
  <c r="X23" i="18" s="1"/>
  <c r="AX17" i="1"/>
  <c r="AB17" i="1" s="1"/>
  <c r="AA23" i="18" s="1"/>
  <c r="BG17" i="1"/>
  <c r="AS18" i="1"/>
  <c r="H18" i="1" s="1"/>
  <c r="G25" i="18" s="1"/>
  <c r="AT18" i="1"/>
  <c r="L18" i="1" s="1"/>
  <c r="AU18" i="1"/>
  <c r="P18" i="1" s="1"/>
  <c r="BC18" i="1" s="1"/>
  <c r="AV18" i="1"/>
  <c r="T18" i="1" s="1"/>
  <c r="S25" i="18" s="1"/>
  <c r="AW18" i="1"/>
  <c r="X18" i="1" s="1"/>
  <c r="AX18" i="1"/>
  <c r="AB18" i="1" s="1"/>
  <c r="BG18" i="1"/>
  <c r="AS19" i="1"/>
  <c r="H19" i="1" s="1"/>
  <c r="AT19" i="1"/>
  <c r="L19" i="1" s="1"/>
  <c r="AU19" i="1"/>
  <c r="P19" i="1" s="1"/>
  <c r="BC19" i="1" s="1"/>
  <c r="AV19" i="1"/>
  <c r="T19" i="1" s="1"/>
  <c r="BD19" i="1" s="1"/>
  <c r="AW19" i="1"/>
  <c r="X19" i="1"/>
  <c r="W27" i="18" s="1"/>
  <c r="AX19" i="1"/>
  <c r="BG19" i="1"/>
  <c r="AS20" i="1"/>
  <c r="H20" i="1" s="1"/>
  <c r="BA20" i="1"/>
  <c r="AT20" i="1"/>
  <c r="L20" i="1" s="1"/>
  <c r="AU20" i="1"/>
  <c r="AV20" i="1"/>
  <c r="T20" i="1" s="1"/>
  <c r="S29" i="18" s="1"/>
  <c r="AW20" i="1"/>
  <c r="X20" i="1"/>
  <c r="AX20" i="1"/>
  <c r="AB20" i="1" s="1"/>
  <c r="BG20" i="1"/>
  <c r="AS21" i="1"/>
  <c r="H21" i="1" s="1"/>
  <c r="AT21" i="1"/>
  <c r="L21" i="1" s="1"/>
  <c r="K31" i="18" s="1"/>
  <c r="AU21" i="1"/>
  <c r="P21" i="1"/>
  <c r="AV21" i="1"/>
  <c r="T21" i="1" s="1"/>
  <c r="S31" i="18" s="1"/>
  <c r="AW21" i="1"/>
  <c r="X21" i="1"/>
  <c r="BE21" i="1" s="1"/>
  <c r="AX21" i="1"/>
  <c r="BG21" i="1"/>
  <c r="AS22" i="1"/>
  <c r="H22" i="1"/>
  <c r="AT22" i="1"/>
  <c r="L22" i="1" s="1"/>
  <c r="K33" i="18" s="1"/>
  <c r="AU22" i="1"/>
  <c r="P22" i="1"/>
  <c r="AV22" i="1"/>
  <c r="T22" i="1" s="1"/>
  <c r="BD22" i="1" s="1"/>
  <c r="AW22" i="1"/>
  <c r="X22" i="1" s="1"/>
  <c r="AX22" i="1"/>
  <c r="AB22" i="1" s="1"/>
  <c r="BF22" i="1" s="1"/>
  <c r="BG22" i="1"/>
  <c r="AS23" i="1"/>
  <c r="H23" i="1"/>
  <c r="G35" i="18" s="1"/>
  <c r="AT23" i="1"/>
  <c r="L23" i="1" s="1"/>
  <c r="M23" i="1" s="1"/>
  <c r="L35" i="18" s="1"/>
  <c r="AU23" i="1"/>
  <c r="P23" i="1" s="1"/>
  <c r="AV23" i="1"/>
  <c r="T23" i="1" s="1"/>
  <c r="S35" i="18" s="1"/>
  <c r="AW23" i="1"/>
  <c r="X23" i="1" s="1"/>
  <c r="Y23" i="1" s="1"/>
  <c r="X35" i="18" s="1"/>
  <c r="AX23" i="1"/>
  <c r="AB23" i="1" s="1"/>
  <c r="AC23" i="1" s="1"/>
  <c r="AB35" i="18" s="1"/>
  <c r="BG23" i="1"/>
  <c r="AS24" i="1"/>
  <c r="H24" i="1" s="1"/>
  <c r="AT24" i="1"/>
  <c r="L24" i="1" s="1"/>
  <c r="K37" i="18" s="1"/>
  <c r="AU24" i="1"/>
  <c r="P24" i="1" s="1"/>
  <c r="AV24" i="1"/>
  <c r="T24" i="1" s="1"/>
  <c r="BD24" i="1" s="1"/>
  <c r="U24" i="1"/>
  <c r="T37" i="18" s="1"/>
  <c r="AW24" i="1"/>
  <c r="X24" i="1" s="1"/>
  <c r="AX24" i="1"/>
  <c r="BG24" i="1"/>
  <c r="AS25" i="1"/>
  <c r="H25" i="1"/>
  <c r="I25" i="1" s="1"/>
  <c r="H39" i="18" s="1"/>
  <c r="AT25" i="1"/>
  <c r="L25" i="1"/>
  <c r="M25" i="1" s="1"/>
  <c r="L39" i="18" s="1"/>
  <c r="AU25" i="1"/>
  <c r="P25" i="1" s="1"/>
  <c r="BC25" i="1" s="1"/>
  <c r="AV25" i="1"/>
  <c r="T25" i="1"/>
  <c r="U25" i="1" s="1"/>
  <c r="T39" i="18" s="1"/>
  <c r="AW25" i="1"/>
  <c r="X25" i="1" s="1"/>
  <c r="BE25" i="1" s="1"/>
  <c r="AX25" i="1"/>
  <c r="AB25" i="1" s="1"/>
  <c r="AC25" i="1" s="1"/>
  <c r="AB39" i="18" s="1"/>
  <c r="BG25" i="1"/>
  <c r="AS26" i="1"/>
  <c r="H26" i="1"/>
  <c r="AT26" i="1"/>
  <c r="L26" i="1" s="1"/>
  <c r="K41" i="18" s="1"/>
  <c r="AU26" i="1"/>
  <c r="P26" i="1" s="1"/>
  <c r="BC26" i="1" s="1"/>
  <c r="AV26" i="1"/>
  <c r="T26" i="1" s="1"/>
  <c r="BD26" i="1" s="1"/>
  <c r="AW26" i="1"/>
  <c r="X26" i="1" s="1"/>
  <c r="AX26" i="1"/>
  <c r="AB26" i="1"/>
  <c r="BG26" i="1"/>
  <c r="AS27" i="1"/>
  <c r="H27" i="1"/>
  <c r="I27" i="1" s="1"/>
  <c r="H43" i="18" s="1"/>
  <c r="AT27" i="1"/>
  <c r="L27" i="1" s="1"/>
  <c r="K43" i="18" s="1"/>
  <c r="AU27" i="1"/>
  <c r="P27" i="1" s="1"/>
  <c r="Q27" i="1" s="1"/>
  <c r="P43" i="18" s="1"/>
  <c r="AV27" i="1"/>
  <c r="T27" i="1" s="1"/>
  <c r="AW27" i="1"/>
  <c r="X27" i="1" s="1"/>
  <c r="W43" i="18" s="1"/>
  <c r="AX27" i="1"/>
  <c r="AB27" i="1" s="1"/>
  <c r="AA43" i="18"/>
  <c r="BG27" i="1"/>
  <c r="AS28" i="1"/>
  <c r="H28" i="1" s="1"/>
  <c r="AT28" i="1"/>
  <c r="L28" i="1"/>
  <c r="AU28" i="1"/>
  <c r="P28" i="1" s="1"/>
  <c r="O45" i="18" s="1"/>
  <c r="AV28" i="1"/>
  <c r="T28" i="1" s="1"/>
  <c r="BD28" i="1"/>
  <c r="AW28" i="1"/>
  <c r="X28" i="1"/>
  <c r="Y28" i="1" s="1"/>
  <c r="X45" i="18" s="1"/>
  <c r="AX28" i="1"/>
  <c r="AB28" i="1"/>
  <c r="AC28" i="1" s="1"/>
  <c r="AB45" i="18" s="1"/>
  <c r="BG28" i="1"/>
  <c r="AS29" i="1"/>
  <c r="H29" i="1" s="1"/>
  <c r="I29" i="1" s="1"/>
  <c r="H47" i="18" s="1"/>
  <c r="AT29" i="1"/>
  <c r="L29" i="1"/>
  <c r="M29" i="1" s="1"/>
  <c r="L47" i="18" s="1"/>
  <c r="AU29" i="1"/>
  <c r="P29" i="1" s="1"/>
  <c r="AV29" i="1"/>
  <c r="T29" i="1" s="1"/>
  <c r="S47" i="18"/>
  <c r="AW29" i="1"/>
  <c r="X29" i="1" s="1"/>
  <c r="AX29" i="1"/>
  <c r="AB29" i="1"/>
  <c r="BF29" i="1" s="1"/>
  <c r="BG29" i="1"/>
  <c r="AS30" i="1"/>
  <c r="H30" i="1" s="1"/>
  <c r="AT30" i="1"/>
  <c r="L30" i="1" s="1"/>
  <c r="AU30" i="1"/>
  <c r="P30" i="1" s="1"/>
  <c r="O49" i="18" s="1"/>
  <c r="AV30" i="1"/>
  <c r="T30" i="1" s="1"/>
  <c r="AW30" i="1"/>
  <c r="X30" i="1" s="1"/>
  <c r="BE30" i="1" s="1"/>
  <c r="AX30" i="1"/>
  <c r="AB30" i="1" s="1"/>
  <c r="AA49" i="18" s="1"/>
  <c r="BG30" i="1"/>
  <c r="AS31" i="1"/>
  <c r="H31" i="1" s="1"/>
  <c r="I31" i="1" s="1"/>
  <c r="AT31" i="1"/>
  <c r="L31" i="1"/>
  <c r="K51" i="18" s="1"/>
  <c r="AU31" i="1"/>
  <c r="P31" i="1"/>
  <c r="O51" i="18" s="1"/>
  <c r="AV31" i="1"/>
  <c r="AW31" i="1"/>
  <c r="AX31" i="1"/>
  <c r="AB31" i="1" s="1"/>
  <c r="BG31" i="1"/>
  <c r="AS32" i="1"/>
  <c r="H32" i="1" s="1"/>
  <c r="AT32" i="1"/>
  <c r="L32" i="1"/>
  <c r="AU32" i="1"/>
  <c r="P32" i="1" s="1"/>
  <c r="Q32" i="1" s="1"/>
  <c r="P53" i="18" s="1"/>
  <c r="AV32" i="1"/>
  <c r="T32" i="1"/>
  <c r="S53" i="18" s="1"/>
  <c r="AW32" i="1"/>
  <c r="X32" i="1" s="1"/>
  <c r="AX32" i="1"/>
  <c r="AB32" i="1"/>
  <c r="AC32" i="1" s="1"/>
  <c r="AB53" i="18" s="1"/>
  <c r="BG32" i="1"/>
  <c r="AS33" i="1"/>
  <c r="H33" i="1" s="1"/>
  <c r="AT33" i="1"/>
  <c r="L33" i="1" s="1"/>
  <c r="M33" i="1" s="1"/>
  <c r="L55" i="18" s="1"/>
  <c r="AU33" i="1"/>
  <c r="P33" i="1" s="1"/>
  <c r="O55" i="18" s="1"/>
  <c r="AV33" i="1"/>
  <c r="T33" i="1" s="1"/>
  <c r="U33" i="1" s="1"/>
  <c r="T55" i="18" s="1"/>
  <c r="AW33" i="1"/>
  <c r="X33" i="1" s="1"/>
  <c r="W55" i="18" s="1"/>
  <c r="AX33" i="1"/>
  <c r="AB33" i="1"/>
  <c r="BG33" i="1"/>
  <c r="AS34" i="1"/>
  <c r="H34" i="1" s="1"/>
  <c r="G57" i="18" s="1"/>
  <c r="AT34" i="1"/>
  <c r="L34" i="1" s="1"/>
  <c r="AU34" i="1"/>
  <c r="P34" i="1"/>
  <c r="AV34" i="1"/>
  <c r="T34" i="1" s="1"/>
  <c r="AW34" i="1"/>
  <c r="X34" i="1" s="1"/>
  <c r="AX34" i="1"/>
  <c r="AB34" i="1"/>
  <c r="AC34" i="1" s="1"/>
  <c r="AB57" i="18" s="1"/>
  <c r="BG34" i="1"/>
  <c r="AS35" i="1"/>
  <c r="H35" i="1" s="1"/>
  <c r="AT35" i="1"/>
  <c r="L35" i="1" s="1"/>
  <c r="BB35" i="1" s="1"/>
  <c r="AU35" i="1"/>
  <c r="P35" i="1" s="1"/>
  <c r="AV35" i="1"/>
  <c r="T35" i="1" s="1"/>
  <c r="BD35" i="1" s="1"/>
  <c r="AW35" i="1"/>
  <c r="X35" i="1" s="1"/>
  <c r="BE35" i="1"/>
  <c r="AX35" i="1"/>
  <c r="AB35" i="1" s="1"/>
  <c r="BF35" i="1" s="1"/>
  <c r="BG35" i="1"/>
  <c r="AS36" i="1"/>
  <c r="H36" i="1"/>
  <c r="I36" i="1" s="1"/>
  <c r="AT36" i="1"/>
  <c r="L36" i="1" s="1"/>
  <c r="AU36" i="1"/>
  <c r="P36" i="1" s="1"/>
  <c r="O61" i="18" s="1"/>
  <c r="AV36" i="1"/>
  <c r="AW36" i="1"/>
  <c r="X36" i="1" s="1"/>
  <c r="BE36" i="1" s="1"/>
  <c r="AX36" i="1"/>
  <c r="AB36" i="1" s="1"/>
  <c r="AC36" i="1" s="1"/>
  <c r="AB61" i="18" s="1"/>
  <c r="BG36" i="1"/>
  <c r="AS37" i="1"/>
  <c r="H37" i="1" s="1"/>
  <c r="G63" i="18" s="1"/>
  <c r="AT37" i="1"/>
  <c r="L37" i="1"/>
  <c r="AU37" i="1"/>
  <c r="P37" i="1" s="1"/>
  <c r="AV37" i="1"/>
  <c r="T37" i="1"/>
  <c r="AW37" i="1"/>
  <c r="X37" i="1"/>
  <c r="Y37" i="1" s="1"/>
  <c r="X63" i="18" s="1"/>
  <c r="AX37" i="1"/>
  <c r="AB37" i="1" s="1"/>
  <c r="BG37" i="1"/>
  <c r="AS38" i="1"/>
  <c r="H38" i="1" s="1"/>
  <c r="I38" i="1" s="1"/>
  <c r="H65" i="18" s="1"/>
  <c r="AT38" i="1"/>
  <c r="L38" i="1"/>
  <c r="M38" i="1" s="1"/>
  <c r="L65" i="18" s="1"/>
  <c r="AU38" i="1"/>
  <c r="P38" i="1"/>
  <c r="Q38" i="1" s="1"/>
  <c r="P65" i="18" s="1"/>
  <c r="AV38" i="1"/>
  <c r="T38" i="1" s="1"/>
  <c r="AW38" i="1"/>
  <c r="X38" i="1" s="1"/>
  <c r="BE38" i="1" s="1"/>
  <c r="AX38" i="1"/>
  <c r="AB38" i="1" s="1"/>
  <c r="AA65" i="18" s="1"/>
  <c r="BG38" i="1"/>
  <c r="AS39" i="1"/>
  <c r="H39" i="1"/>
  <c r="BA39" i="1" s="1"/>
  <c r="AT39" i="1"/>
  <c r="L39" i="1" s="1"/>
  <c r="AU39" i="1"/>
  <c r="P39" i="1" s="1"/>
  <c r="Q39" i="1" s="1"/>
  <c r="P67" i="18" s="1"/>
  <c r="AV39" i="1"/>
  <c r="T39" i="1" s="1"/>
  <c r="AW39" i="1"/>
  <c r="X39" i="1" s="1"/>
  <c r="AX39" i="1"/>
  <c r="AB39" i="1" s="1"/>
  <c r="BF39" i="1" s="1"/>
  <c r="BG39" i="1"/>
  <c r="AS40" i="1"/>
  <c r="H40" i="1" s="1"/>
  <c r="AT40" i="1"/>
  <c r="L40" i="1"/>
  <c r="M40" i="1" s="1"/>
  <c r="L69" i="18" s="1"/>
  <c r="AU40" i="1"/>
  <c r="P40" i="1" s="1"/>
  <c r="AV40" i="1"/>
  <c r="T40" i="1" s="1"/>
  <c r="AW40" i="1"/>
  <c r="X40" i="1"/>
  <c r="W69" i="18" s="1"/>
  <c r="AX40" i="1"/>
  <c r="AB40" i="1" s="1"/>
  <c r="AA69" i="18" s="1"/>
  <c r="BG40" i="1"/>
  <c r="AS41" i="1"/>
  <c r="H41" i="1" s="1"/>
  <c r="AT41" i="1"/>
  <c r="L41" i="1" s="1"/>
  <c r="K71" i="18" s="1"/>
  <c r="AU41" i="1"/>
  <c r="AV41" i="1"/>
  <c r="T41" i="1" s="1"/>
  <c r="U41" i="1" s="1"/>
  <c r="T71" i="18" s="1"/>
  <c r="AW41" i="1"/>
  <c r="X41" i="1" s="1"/>
  <c r="BE41" i="1" s="1"/>
  <c r="AX41" i="1"/>
  <c r="AB41" i="1" s="1"/>
  <c r="BG41" i="1"/>
  <c r="AS42" i="1"/>
  <c r="H42" i="1" s="1"/>
  <c r="AT42" i="1"/>
  <c r="L42" i="1"/>
  <c r="AU42" i="1"/>
  <c r="P42" i="1" s="1"/>
  <c r="BC42" i="1" s="1"/>
  <c r="AV42" i="1"/>
  <c r="T42" i="1" s="1"/>
  <c r="AW42" i="1"/>
  <c r="X42" i="1" s="1"/>
  <c r="BE42" i="1" s="1"/>
  <c r="AX42" i="1"/>
  <c r="AB42" i="1" s="1"/>
  <c r="BF42" i="1" s="1"/>
  <c r="BG42" i="1"/>
  <c r="AS43" i="1"/>
  <c r="H43" i="1" s="1"/>
  <c r="AT43" i="1"/>
  <c r="L43" i="1"/>
  <c r="M43" i="1" s="1"/>
  <c r="L75" i="18" s="1"/>
  <c r="AU43" i="1"/>
  <c r="P43" i="1"/>
  <c r="Q43" i="1" s="1"/>
  <c r="P75" i="18" s="1"/>
  <c r="AV43" i="1"/>
  <c r="T43" i="1" s="1"/>
  <c r="AW43" i="1"/>
  <c r="X43" i="1" s="1"/>
  <c r="W75" i="18" s="1"/>
  <c r="AX43" i="1"/>
  <c r="AB43" i="1" s="1"/>
  <c r="BG43" i="1"/>
  <c r="AS44" i="1"/>
  <c r="H44" i="1"/>
  <c r="BA44" i="1" s="1"/>
  <c r="AT44" i="1"/>
  <c r="L44" i="1" s="1"/>
  <c r="AU44" i="1"/>
  <c r="P44" i="1"/>
  <c r="AV44" i="1"/>
  <c r="T44" i="1"/>
  <c r="AW44" i="1"/>
  <c r="X44" i="1"/>
  <c r="Y44" i="1" s="1"/>
  <c r="X77" i="18" s="1"/>
  <c r="AX44" i="1"/>
  <c r="AB44" i="1" s="1"/>
  <c r="BG44" i="1"/>
  <c r="AS45" i="1"/>
  <c r="H45" i="1" s="1"/>
  <c r="BA45" i="1" s="1"/>
  <c r="I45" i="1"/>
  <c r="H79" i="18" s="1"/>
  <c r="AT45" i="1"/>
  <c r="L45" i="1" s="1"/>
  <c r="AU45" i="1"/>
  <c r="P45" i="1"/>
  <c r="AV45" i="1"/>
  <c r="T45" i="1" s="1"/>
  <c r="AW45" i="1"/>
  <c r="X45" i="1" s="1"/>
  <c r="Y45" i="1" s="1"/>
  <c r="X79" i="18" s="1"/>
  <c r="AX45" i="1"/>
  <c r="AB45" i="1" s="1"/>
  <c r="BG45" i="1"/>
  <c r="AS46" i="1"/>
  <c r="H46" i="1"/>
  <c r="BA46" i="1" s="1"/>
  <c r="AT46" i="1"/>
  <c r="L46" i="1"/>
  <c r="M46" i="1" s="1"/>
  <c r="L81" i="18" s="1"/>
  <c r="AU46" i="1"/>
  <c r="P46" i="1"/>
  <c r="AV46" i="1"/>
  <c r="T46" i="1"/>
  <c r="S81" i="18" s="1"/>
  <c r="AW46" i="1"/>
  <c r="X46" i="1" s="1"/>
  <c r="W81" i="18" s="1"/>
  <c r="BE46" i="1"/>
  <c r="AX46" i="1"/>
  <c r="AB46" i="1"/>
  <c r="BF46" i="1" s="1"/>
  <c r="BG46" i="1"/>
  <c r="AS47" i="1"/>
  <c r="H47" i="1" s="1"/>
  <c r="AT47" i="1"/>
  <c r="L47" i="1" s="1"/>
  <c r="AU47" i="1"/>
  <c r="P47" i="1"/>
  <c r="AV47" i="1"/>
  <c r="T47" i="1"/>
  <c r="BD47" i="1" s="1"/>
  <c r="AW47" i="1"/>
  <c r="X47" i="1" s="1"/>
  <c r="BE47" i="1" s="1"/>
  <c r="AX47" i="1"/>
  <c r="BG47" i="1"/>
  <c r="AS48" i="1"/>
  <c r="H48" i="1" s="1"/>
  <c r="AT48" i="1"/>
  <c r="L48" i="1"/>
  <c r="K85" i="18" s="1"/>
  <c r="AU48" i="1"/>
  <c r="P48" i="1"/>
  <c r="O85" i="18" s="1"/>
  <c r="AV48" i="1"/>
  <c r="T48" i="1"/>
  <c r="U48" i="1" s="1"/>
  <c r="T85" i="18" s="1"/>
  <c r="AW48" i="1"/>
  <c r="X48" i="1" s="1"/>
  <c r="W85" i="18" s="1"/>
  <c r="AX48" i="1"/>
  <c r="AB48" i="1" s="1"/>
  <c r="AC48" i="1" s="1"/>
  <c r="AB85" i="18" s="1"/>
  <c r="BG48" i="1"/>
  <c r="AS49" i="1"/>
  <c r="H49" i="1" s="1"/>
  <c r="G87" i="18" s="1"/>
  <c r="AT49" i="1"/>
  <c r="AU49" i="1"/>
  <c r="P49" i="1" s="1"/>
  <c r="O87" i="18" s="1"/>
  <c r="AV49" i="1"/>
  <c r="T49" i="1" s="1"/>
  <c r="AW49" i="1"/>
  <c r="X49" i="1"/>
  <c r="AX49" i="1"/>
  <c r="AB49" i="1"/>
  <c r="AC49" i="1" s="1"/>
  <c r="AB87" i="18" s="1"/>
  <c r="BG49" i="1"/>
  <c r="AS50" i="1"/>
  <c r="H50" i="1"/>
  <c r="I50" i="1" s="1"/>
  <c r="H89" i="18" s="1"/>
  <c r="AT50" i="1"/>
  <c r="L50" i="1"/>
  <c r="BB50" i="1" s="1"/>
  <c r="AU50" i="1"/>
  <c r="P50" i="1" s="1"/>
  <c r="AV50" i="1"/>
  <c r="T50" i="1" s="1"/>
  <c r="S89" i="18" s="1"/>
  <c r="AW50" i="1"/>
  <c r="X50" i="1" s="1"/>
  <c r="AX50" i="1"/>
  <c r="AB50" i="1" s="1"/>
  <c r="AC50" i="1" s="1"/>
  <c r="AB89" i="18" s="1"/>
  <c r="BG50" i="1"/>
  <c r="AS51" i="1"/>
  <c r="H51" i="1" s="1"/>
  <c r="I51" i="1" s="1"/>
  <c r="AT51" i="1"/>
  <c r="L51" i="1" s="1"/>
  <c r="K91" i="18" s="1"/>
  <c r="AU51" i="1"/>
  <c r="P51" i="1"/>
  <c r="BC51" i="1" s="1"/>
  <c r="AV51" i="1"/>
  <c r="T51" i="1" s="1"/>
  <c r="AW51" i="1"/>
  <c r="X51" i="1" s="1"/>
  <c r="AX51" i="1"/>
  <c r="AB51" i="1" s="1"/>
  <c r="BF51" i="1" s="1"/>
  <c r="BG51" i="1"/>
  <c r="AS52" i="1"/>
  <c r="H52" i="1"/>
  <c r="AT52" i="1"/>
  <c r="L52" i="1"/>
  <c r="K93" i="18" s="1"/>
  <c r="AU52" i="1"/>
  <c r="P52" i="1" s="1"/>
  <c r="AV52" i="1"/>
  <c r="T52" i="1" s="1"/>
  <c r="BD52" i="1" s="1"/>
  <c r="AW52" i="1"/>
  <c r="X52" i="1" s="1"/>
  <c r="AX52" i="1"/>
  <c r="AB52" i="1" s="1"/>
  <c r="BG52" i="1"/>
  <c r="AS53" i="1"/>
  <c r="H53" i="1" s="1"/>
  <c r="G95" i="18" s="1"/>
  <c r="AT53" i="1"/>
  <c r="L53" i="1" s="1"/>
  <c r="K95" i="18" s="1"/>
  <c r="AU53" i="1"/>
  <c r="AV53" i="1"/>
  <c r="T53" i="1" s="1"/>
  <c r="AW53" i="1"/>
  <c r="X53" i="1" s="1"/>
  <c r="W95" i="18" s="1"/>
  <c r="AX53" i="1"/>
  <c r="AB53" i="1" s="1"/>
  <c r="AA95" i="18" s="1"/>
  <c r="BG53" i="1"/>
  <c r="AS54" i="1"/>
  <c r="H54" i="1"/>
  <c r="BA54" i="1" s="1"/>
  <c r="AT54" i="1"/>
  <c r="L54" i="1" s="1"/>
  <c r="AU54" i="1"/>
  <c r="P54" i="1" s="1"/>
  <c r="AV54" i="1"/>
  <c r="T54" i="1" s="1"/>
  <c r="S97" i="18" s="1"/>
  <c r="AW54" i="1"/>
  <c r="X54" i="1" s="1"/>
  <c r="BE54" i="1" s="1"/>
  <c r="AX54" i="1"/>
  <c r="AB54" i="1" s="1"/>
  <c r="BF54" i="1" s="1"/>
  <c r="BG54" i="1"/>
  <c r="AS55" i="1"/>
  <c r="H55" i="1"/>
  <c r="G99" i="18" s="1"/>
  <c r="AT55" i="1"/>
  <c r="L55" i="1" s="1"/>
  <c r="M55" i="1" s="1"/>
  <c r="AU55" i="1"/>
  <c r="P55" i="1" s="1"/>
  <c r="O99" i="18" s="1"/>
  <c r="AV55" i="1"/>
  <c r="T55" i="1" s="1"/>
  <c r="BD55" i="1" s="1"/>
  <c r="AW55" i="1"/>
  <c r="X55" i="1" s="1"/>
  <c r="Y55" i="1" s="1"/>
  <c r="X99" i="18" s="1"/>
  <c r="AX55" i="1"/>
  <c r="AB55" i="1"/>
  <c r="BF55" i="1" s="1"/>
  <c r="BG55" i="1"/>
  <c r="AS56" i="1"/>
  <c r="H56" i="1"/>
  <c r="G100" i="18" s="1"/>
  <c r="AT56" i="1"/>
  <c r="L56" i="1"/>
  <c r="K100" i="18" s="1"/>
  <c r="AU56" i="1"/>
  <c r="P56" i="1" s="1"/>
  <c r="AV56" i="1"/>
  <c r="T56" i="1" s="1"/>
  <c r="S100" i="18"/>
  <c r="AW56" i="1"/>
  <c r="X56" i="1" s="1"/>
  <c r="BE56" i="1" s="1"/>
  <c r="AX56" i="1"/>
  <c r="AB56" i="1" s="1"/>
  <c r="BF56" i="1" s="1"/>
  <c r="BG56" i="1"/>
  <c r="AS57" i="1"/>
  <c r="H57" i="1" s="1"/>
  <c r="G101" i="18" s="1"/>
  <c r="AT57" i="1"/>
  <c r="L57" i="1" s="1"/>
  <c r="M57" i="1"/>
  <c r="L101" i="18" s="1"/>
  <c r="AU57" i="1"/>
  <c r="P57" i="1" s="1"/>
  <c r="O101" i="18" s="1"/>
  <c r="AV57" i="1"/>
  <c r="T57" i="1" s="1"/>
  <c r="S101" i="18" s="1"/>
  <c r="U57" i="1"/>
  <c r="T101" i="18" s="1"/>
  <c r="AW57" i="1"/>
  <c r="X57" i="1" s="1"/>
  <c r="Y57" i="1" s="1"/>
  <c r="X101" i="18" s="1"/>
  <c r="AX57" i="1"/>
  <c r="AB57" i="1" s="1"/>
  <c r="AA101" i="18" s="1"/>
  <c r="BG57" i="1"/>
  <c r="AS58" i="1"/>
  <c r="H58" i="1" s="1"/>
  <c r="AT58" i="1"/>
  <c r="L58" i="1"/>
  <c r="M58" i="1" s="1"/>
  <c r="L102" i="18" s="1"/>
  <c r="AU58" i="1"/>
  <c r="P58" i="1"/>
  <c r="BC58" i="1" s="1"/>
  <c r="AV58" i="1"/>
  <c r="T58" i="1" s="1"/>
  <c r="U58" i="1" s="1"/>
  <c r="T102" i="18" s="1"/>
  <c r="AW58" i="1"/>
  <c r="X58" i="1"/>
  <c r="BE58" i="1" s="1"/>
  <c r="AX58" i="1"/>
  <c r="BG58" i="1"/>
  <c r="AS59" i="1"/>
  <c r="H59" i="1" s="1"/>
  <c r="I59" i="1" s="1"/>
  <c r="H103" i="18" s="1"/>
  <c r="AT59" i="1"/>
  <c r="L59" i="1" s="1"/>
  <c r="BB59" i="1"/>
  <c r="AU59" i="1"/>
  <c r="P59" i="1" s="1"/>
  <c r="BC59" i="1" s="1"/>
  <c r="AV59" i="1"/>
  <c r="T59" i="1" s="1"/>
  <c r="S103" i="18" s="1"/>
  <c r="AW59" i="1"/>
  <c r="X59" i="1" s="1"/>
  <c r="W103" i="18" s="1"/>
  <c r="AX59" i="1"/>
  <c r="AB59" i="1"/>
  <c r="BG59" i="1"/>
  <c r="P53" i="1"/>
  <c r="L49" i="1"/>
  <c r="K87" i="18" s="1"/>
  <c r="P41" i="1"/>
  <c r="BC41" i="1" s="1"/>
  <c r="BA35" i="1"/>
  <c r="Y34" i="1"/>
  <c r="X57" i="18" s="1"/>
  <c r="G53" i="18"/>
  <c r="K19" i="18"/>
  <c r="AA15" i="18"/>
  <c r="H11" i="1"/>
  <c r="I11" i="1" s="1"/>
  <c r="H15" i="18"/>
  <c r="AB47" i="1"/>
  <c r="AB58" i="1"/>
  <c r="BF58" i="1" s="1"/>
  <c r="AC58" i="1"/>
  <c r="AB102" i="18" s="1"/>
  <c r="AB19" i="1"/>
  <c r="BF19" i="1" s="1"/>
  <c r="I13" i="1"/>
  <c r="H19" i="18" s="1"/>
  <c r="AA19" i="18"/>
  <c r="X8" i="1"/>
  <c r="P20" i="1"/>
  <c r="T36" i="1"/>
  <c r="S61" i="18" s="1"/>
  <c r="AB24" i="1"/>
  <c r="BF24" i="1" s="1"/>
  <c r="BC45" i="1"/>
  <c r="BB45" i="1"/>
  <c r="S27" i="18"/>
  <c r="X31" i="1"/>
  <c r="Y31" i="1" s="1"/>
  <c r="X51" i="18" s="1"/>
  <c r="T31" i="1"/>
  <c r="BD31" i="1" s="1"/>
  <c r="AB21" i="1"/>
  <c r="L169" i="15"/>
  <c r="BC29" i="1"/>
  <c r="Q28" i="1"/>
  <c r="P45" i="18" s="1"/>
  <c r="BC28" i="1"/>
  <c r="G48" i="19"/>
  <c r="F92" i="18" s="1"/>
  <c r="G54" i="19"/>
  <c r="G12" i="19"/>
  <c r="G56" i="19"/>
  <c r="G11" i="19"/>
  <c r="AC43" i="1"/>
  <c r="AB75" i="18" s="1"/>
  <c r="BB21" i="1"/>
  <c r="BF26" i="1"/>
  <c r="W13" i="18"/>
  <c r="M26" i="1"/>
  <c r="L41" i="18" s="1"/>
  <c r="BB26" i="1"/>
  <c r="L19" i="18"/>
  <c r="W33" i="18"/>
  <c r="BF13" i="1"/>
  <c r="AA93" i="18"/>
  <c r="Y11" i="1"/>
  <c r="X15" i="18" s="1"/>
  <c r="U19" i="1"/>
  <c r="T27" i="18" s="1"/>
  <c r="BB54" i="1"/>
  <c r="W87" i="18"/>
  <c r="S45" i="18"/>
  <c r="BC22" i="1"/>
  <c r="G20" i="18"/>
  <c r="O13" i="18"/>
  <c r="BF15" i="1"/>
  <c r="BD45" i="1"/>
  <c r="AA47" i="18"/>
  <c r="Q8" i="1"/>
  <c r="AC13" i="1"/>
  <c r="AB19" i="18" s="1"/>
  <c r="I32" i="1"/>
  <c r="H53" i="18" s="1"/>
  <c r="M21" i="1"/>
  <c r="L31" i="18" s="1"/>
  <c r="Y33" i="1"/>
  <c r="X55" i="18" s="1"/>
  <c r="BE44" i="1"/>
  <c r="BB13" i="1"/>
  <c r="BA32" i="1"/>
  <c r="BC33" i="1"/>
  <c r="G9" i="18"/>
  <c r="BF30" i="1"/>
  <c r="BA7" i="1"/>
  <c r="M41" i="1"/>
  <c r="L71" i="18" s="1"/>
  <c r="BA42" i="1"/>
  <c r="Y19" i="1"/>
  <c r="X27" i="18" s="1"/>
  <c r="AC11" i="1"/>
  <c r="AB15" i="18" s="1"/>
  <c r="Q34" i="1"/>
  <c r="P57" i="18" s="1"/>
  <c r="BB56" i="1"/>
  <c r="BB41" i="1"/>
  <c r="BA19" i="1"/>
  <c r="BA50" i="1"/>
  <c r="BD50" i="1"/>
  <c r="G55" i="18"/>
  <c r="AC17" i="1"/>
  <c r="AB23" i="18" s="1"/>
  <c r="BF17" i="1"/>
  <c r="Q40" i="1"/>
  <c r="P69" i="18" s="1"/>
  <c r="AA67" i="18"/>
  <c r="M39" i="1"/>
  <c r="L67" i="18" s="1"/>
  <c r="K47" i="18"/>
  <c r="BB29" i="1"/>
  <c r="BF8" i="1"/>
  <c r="AA11" i="18"/>
  <c r="Q36" i="1"/>
  <c r="P61" i="18" s="1"/>
  <c r="U21" i="1"/>
  <c r="T31" i="18" s="1"/>
  <c r="BD8" i="1"/>
  <c r="BC54" i="1"/>
  <c r="Q14" i="1"/>
  <c r="P20" i="18" s="1"/>
  <c r="G29" i="18"/>
  <c r="BD57" i="1"/>
  <c r="M56" i="1"/>
  <c r="L100" i="18" s="1"/>
  <c r="W49" i="18"/>
  <c r="BF27" i="1"/>
  <c r="BC13" i="1"/>
  <c r="S15" i="18"/>
  <c r="AA63" i="1"/>
  <c r="Z107" i="18"/>
  <c r="O63" i="1"/>
  <c r="N107" i="18" s="1"/>
  <c r="K79" i="18"/>
  <c r="M45" i="1"/>
  <c r="BB15" i="1"/>
  <c r="S39" i="18"/>
  <c r="BD25" i="1"/>
  <c r="U38" i="1"/>
  <c r="T65" i="18"/>
  <c r="AA55" i="18"/>
  <c r="W25" i="18"/>
  <c r="BC23" i="1"/>
  <c r="BB27" i="1"/>
  <c r="BD33" i="1"/>
  <c r="G65" i="18"/>
  <c r="O91" i="18"/>
  <c r="S85" i="18"/>
  <c r="O81" i="18"/>
  <c r="BB42" i="1"/>
  <c r="BF38" i="1"/>
  <c r="BA23" i="1"/>
  <c r="M22" i="1"/>
  <c r="L33" i="18" s="1"/>
  <c r="BB22" i="1"/>
  <c r="BB17" i="1"/>
  <c r="BD16" i="1"/>
  <c r="I10" i="1"/>
  <c r="O7" i="18"/>
  <c r="BC7" i="1"/>
  <c r="BB31" i="1"/>
  <c r="M59" i="1"/>
  <c r="L103" i="18" s="1"/>
  <c r="K15" i="18"/>
  <c r="M11" i="1"/>
  <c r="G41" i="18"/>
  <c r="S33" i="18"/>
  <c r="Y53" i="1"/>
  <c r="X95" i="18"/>
  <c r="BC47" i="1"/>
  <c r="Y56" i="1"/>
  <c r="X100" i="18" s="1"/>
  <c r="BA11" i="1"/>
  <c r="O37" i="18"/>
  <c r="BB28" i="1"/>
  <c r="M32" i="1"/>
  <c r="L53" i="18" s="1"/>
  <c r="BB38" i="1"/>
  <c r="S75" i="18"/>
  <c r="Q48" i="1"/>
  <c r="P85" i="18" s="1"/>
  <c r="G93" i="18"/>
  <c r="K101" i="18"/>
  <c r="BB57" i="1"/>
  <c r="G79" i="18"/>
  <c r="G67" i="18"/>
  <c r="I39" i="1"/>
  <c r="H67" i="18" s="1"/>
  <c r="BE19" i="1"/>
  <c r="BD10" i="1"/>
  <c r="BC15" i="1"/>
  <c r="R7" i="1"/>
  <c r="Q7" i="18" s="1"/>
  <c r="Y58" i="1"/>
  <c r="X102" i="18" s="1"/>
  <c r="M30" i="1"/>
  <c r="L49" i="18" s="1"/>
  <c r="Y12" i="1"/>
  <c r="X17" i="18" s="1"/>
  <c r="AC27" i="1"/>
  <c r="AB43" i="18"/>
  <c r="I49" i="1"/>
  <c r="H87" i="18" s="1"/>
  <c r="U34" i="1"/>
  <c r="T57" i="18" s="1"/>
  <c r="U13" i="1"/>
  <c r="T19" i="18" s="1"/>
  <c r="Q52" i="1"/>
  <c r="P93" i="18" s="1"/>
  <c r="U28" i="1"/>
  <c r="T45" i="18"/>
  <c r="AC55" i="1"/>
  <c r="AB99" i="18" s="1"/>
  <c r="BE53" i="1"/>
  <c r="I20" i="1"/>
  <c r="H29" i="18" s="1"/>
  <c r="Y16" i="1"/>
  <c r="X22" i="18" s="1"/>
  <c r="BD21" i="1"/>
  <c r="AA59" i="18"/>
  <c r="AC35" i="1"/>
  <c r="AB59" i="18" s="1"/>
  <c r="BB52" i="1"/>
  <c r="U36" i="1"/>
  <c r="T61" i="18" s="1"/>
  <c r="I23" i="1"/>
  <c r="H35" i="18" s="1"/>
  <c r="Y46" i="1"/>
  <c r="X81" i="18" s="1"/>
  <c r="S41" i="18"/>
  <c r="BC55" i="1"/>
  <c r="BC48" i="1"/>
  <c r="BD37" i="1"/>
  <c r="BF50" i="1"/>
  <c r="BD20" i="1"/>
  <c r="BF41" i="1"/>
  <c r="U10" i="1"/>
  <c r="T13" i="18" s="1"/>
  <c r="BC17" i="1"/>
  <c r="BB23" i="1"/>
  <c r="M50" i="1"/>
  <c r="BA49" i="1"/>
  <c r="BD44" i="1"/>
  <c r="BA43" i="1"/>
  <c r="BD40" i="1"/>
  <c r="G59" i="18"/>
  <c r="I35" i="1"/>
  <c r="BB33" i="1"/>
  <c r="BA13" i="1"/>
  <c r="O11" i="18"/>
  <c r="S63" i="1"/>
  <c r="R107" i="18" s="1"/>
  <c r="BB47" i="1"/>
  <c r="L89" i="18"/>
  <c r="L15" i="18"/>
  <c r="H59" i="18"/>
  <c r="O30" i="19"/>
  <c r="N56" i="18" s="1"/>
  <c r="AA24" i="19"/>
  <c r="Z44" i="18" s="1"/>
  <c r="W26" i="19"/>
  <c r="V48" i="18" s="1"/>
  <c r="O257" i="15"/>
  <c r="P257" i="15" s="1"/>
  <c r="O246" i="15"/>
  <c r="P246" i="15" s="1"/>
  <c r="O178" i="15"/>
  <c r="P178" i="15" s="1"/>
  <c r="O174" i="15"/>
  <c r="P174" i="15" s="1"/>
  <c r="O137" i="15"/>
  <c r="P137" i="15" s="1"/>
  <c r="O149" i="15"/>
  <c r="P149" i="15" s="1"/>
  <c r="P145" i="15"/>
  <c r="O141" i="15"/>
  <c r="P141" i="15" s="1"/>
  <c r="O222" i="15"/>
  <c r="P222" i="15" s="1"/>
  <c r="O110" i="15"/>
  <c r="P110" i="15" s="1"/>
  <c r="O214" i="15"/>
  <c r="P214" i="15" s="1"/>
  <c r="O256" i="15"/>
  <c r="O262" i="15"/>
  <c r="P262" i="15" s="1"/>
  <c r="O161" i="15"/>
  <c r="P161" i="15" s="1"/>
  <c r="O190" i="15"/>
  <c r="O260" i="15"/>
  <c r="P260" i="15" s="1"/>
  <c r="O268" i="15"/>
  <c r="P268" i="15" s="1"/>
  <c r="O218" i="15"/>
  <c r="P218" i="15" s="1"/>
  <c r="O252" i="15"/>
  <c r="P252" i="15" s="1"/>
  <c r="O259" i="15"/>
  <c r="P259" i="15" s="1"/>
  <c r="O138" i="15"/>
  <c r="P138" i="15" s="1"/>
  <c r="O202" i="15"/>
  <c r="P202" i="15" s="1"/>
  <c r="O198" i="15"/>
  <c r="P198" i="15" s="1"/>
  <c r="O84" i="15"/>
  <c r="P84" i="15" s="1"/>
  <c r="O132" i="15"/>
  <c r="P132" i="15" s="1"/>
  <c r="O177" i="15"/>
  <c r="P177" i="15" s="1"/>
  <c r="O188" i="15"/>
  <c r="P188" i="15" s="1"/>
  <c r="O47" i="15"/>
  <c r="P47" i="15" s="1"/>
  <c r="O43" i="15"/>
  <c r="P43" i="15" s="1"/>
  <c r="O157" i="15"/>
  <c r="P157" i="15" s="1"/>
  <c r="P221" i="15"/>
  <c r="O45" i="15"/>
  <c r="O136" i="15"/>
  <c r="P136" i="15" s="1"/>
  <c r="O210" i="15"/>
  <c r="P210" i="15" s="1"/>
  <c r="O17" i="15"/>
  <c r="P17" i="15" s="1"/>
  <c r="O76" i="15"/>
  <c r="P76" i="15" s="1"/>
  <c r="O126" i="15"/>
  <c r="P126" i="15" s="1"/>
  <c r="O197" i="15"/>
  <c r="O233" i="15"/>
  <c r="P233" i="15" s="1"/>
  <c r="O230" i="15"/>
  <c r="P230" i="15" s="1"/>
  <c r="O183" i="15"/>
  <c r="P183" i="15" s="1"/>
  <c r="O265" i="15"/>
  <c r="P265" i="15" s="1"/>
  <c r="O263" i="15"/>
  <c r="P263" i="15" s="1"/>
  <c r="O67" i="15"/>
  <c r="P67" i="15" s="1"/>
  <c r="O158" i="15"/>
  <c r="P158" i="15" s="1"/>
  <c r="O117" i="15"/>
  <c r="P117" i="15" s="1"/>
  <c r="O146" i="15"/>
  <c r="P146" i="15" s="1"/>
  <c r="T29" i="3"/>
  <c r="U29" i="3" s="1"/>
  <c r="BL21" i="1" s="1"/>
  <c r="O85" i="15"/>
  <c r="P85" i="15" s="1"/>
  <c r="O81" i="15"/>
  <c r="P81" i="15" s="1"/>
  <c r="O54" i="15"/>
  <c r="P54" i="15" s="1"/>
  <c r="O166" i="15"/>
  <c r="P166" i="15" s="1"/>
  <c r="O162" i="15"/>
  <c r="P162" i="15" s="1"/>
  <c r="O219" i="15"/>
  <c r="P219" i="15" s="1"/>
  <c r="O215" i="15"/>
  <c r="P215" i="15" s="1"/>
  <c r="O211" i="15"/>
  <c r="P211" i="15" s="1"/>
  <c r="O207" i="15"/>
  <c r="P207" i="15" s="1"/>
  <c r="O195" i="15"/>
  <c r="P195" i="15" s="1"/>
  <c r="O241" i="15"/>
  <c r="P241" i="15" s="1"/>
  <c r="O267" i="15"/>
  <c r="P267" i="15" s="1"/>
  <c r="O71" i="15"/>
  <c r="P71" i="15" s="1"/>
  <c r="O208" i="15"/>
  <c r="P208" i="15" s="1"/>
  <c r="O226" i="15"/>
  <c r="P226" i="15" s="1"/>
  <c r="O264" i="15"/>
  <c r="P264" i="15" s="1"/>
  <c r="O68" i="15"/>
  <c r="P68" i="15" s="1"/>
  <c r="O7" i="15"/>
  <c r="P7" i="15" s="1"/>
  <c r="P256" i="15"/>
  <c r="P45" i="15"/>
  <c r="P206" i="15"/>
  <c r="P190" i="15"/>
  <c r="K61" i="18"/>
  <c r="M36" i="1"/>
  <c r="L61" i="18" s="1"/>
  <c r="BB36" i="1"/>
  <c r="S20" i="18"/>
  <c r="U14" i="1"/>
  <c r="T20" i="18" s="1"/>
  <c r="H13" i="18"/>
  <c r="AA83" i="18"/>
  <c r="AC47" i="1"/>
  <c r="AB83" i="18" s="1"/>
  <c r="BF47" i="1"/>
  <c r="BE57" i="1"/>
  <c r="BC56" i="1"/>
  <c r="O100" i="18"/>
  <c r="Q56" i="1"/>
  <c r="P100" i="18"/>
  <c r="K99" i="18"/>
  <c r="BB55" i="1"/>
  <c r="L99" i="18"/>
  <c r="BD54" i="1"/>
  <c r="U54" i="1"/>
  <c r="T97" i="18" s="1"/>
  <c r="BF53" i="1"/>
  <c r="BC52" i="1"/>
  <c r="O93" i="18"/>
  <c r="AC40" i="1"/>
  <c r="AB69" i="18"/>
  <c r="S63" i="18"/>
  <c r="U37" i="1"/>
  <c r="T63" i="18"/>
  <c r="AA57" i="18"/>
  <c r="BF34" i="1"/>
  <c r="Q23" i="1"/>
  <c r="P35" i="18" s="1"/>
  <c r="O35" i="18"/>
  <c r="BD14" i="1"/>
  <c r="M37" i="1"/>
  <c r="L63" i="18" s="1"/>
  <c r="BB37" i="1"/>
  <c r="K63" i="18"/>
  <c r="W101" i="18"/>
  <c r="BA17" i="1"/>
  <c r="AC53" i="1"/>
  <c r="AB95" i="18" s="1"/>
  <c r="AA100" i="18"/>
  <c r="O77" i="18"/>
  <c r="BC44" i="1"/>
  <c r="Q44" i="1"/>
  <c r="K75" i="18"/>
  <c r="BB43" i="1"/>
  <c r="BA25" i="1"/>
  <c r="G39" i="18"/>
  <c r="AC20" i="1"/>
  <c r="AB29" i="18" s="1"/>
  <c r="AA29" i="18"/>
  <c r="BF20" i="1"/>
  <c r="BD18" i="1"/>
  <c r="U18" i="1"/>
  <c r="T25" i="18" s="1"/>
  <c r="BA18" i="1"/>
  <c r="I18" i="1"/>
  <c r="H25" i="18" s="1"/>
  <c r="W22" i="18"/>
  <c r="BE16" i="1"/>
  <c r="AA13" i="18"/>
  <c r="O9" i="18"/>
  <c r="BC8" i="1"/>
  <c r="K103" i="18"/>
  <c r="M49" i="1"/>
  <c r="L87" i="18" s="1"/>
  <c r="BB49" i="1"/>
  <c r="BB58" i="1"/>
  <c r="K102" i="18"/>
  <c r="Q47" i="1"/>
  <c r="P83" i="18" s="1"/>
  <c r="O83" i="18"/>
  <c r="W77" i="18"/>
  <c r="BE43" i="1"/>
  <c r="G75" i="18"/>
  <c r="I43" i="1"/>
  <c r="H75" i="18"/>
  <c r="BC38" i="1"/>
  <c r="O65" i="18"/>
  <c r="BE28" i="1"/>
  <c r="BF25" i="1"/>
  <c r="AA39" i="18"/>
  <c r="G45" i="18"/>
  <c r="I28" i="1"/>
  <c r="BA28" i="1"/>
  <c r="AA22" i="18"/>
  <c r="BF16" i="1"/>
  <c r="AC16" i="1"/>
  <c r="AB22" i="18"/>
  <c r="BC20" i="1"/>
  <c r="BD38" i="1"/>
  <c r="S65" i="18"/>
  <c r="BA56" i="1"/>
  <c r="BH56" i="1" s="1"/>
  <c r="I56" i="1"/>
  <c r="W99" i="18"/>
  <c r="U53" i="1"/>
  <c r="T95" i="18" s="1"/>
  <c r="BF52" i="1"/>
  <c r="AC52" i="1"/>
  <c r="AB93" i="18" s="1"/>
  <c r="M48" i="1"/>
  <c r="L85" i="18" s="1"/>
  <c r="I46" i="1"/>
  <c r="H81" i="18"/>
  <c r="G81" i="18"/>
  <c r="Y30" i="1"/>
  <c r="X49" i="18" s="1"/>
  <c r="K49" i="18"/>
  <c r="BB30" i="1"/>
  <c r="BC9" i="1"/>
  <c r="Y9" i="1"/>
  <c r="X11" i="18" s="1"/>
  <c r="BF31" i="1"/>
  <c r="W35" i="18"/>
  <c r="AA91" i="18"/>
  <c r="O23" i="18"/>
  <c r="G89" i="18"/>
  <c r="BE33" i="1"/>
  <c r="U29" i="1"/>
  <c r="T47" i="18" s="1"/>
  <c r="BD29" i="1"/>
  <c r="Q30" i="1"/>
  <c r="P49" i="18" s="1"/>
  <c r="U56" i="1"/>
  <c r="T100" i="18" s="1"/>
  <c r="BD56" i="1"/>
  <c r="O67" i="18"/>
  <c r="BC39" i="1"/>
  <c r="W65" i="18"/>
  <c r="Y38" i="1"/>
  <c r="S57" i="18"/>
  <c r="BD34" i="1"/>
  <c r="O47" i="18"/>
  <c r="Q29" i="1"/>
  <c r="P47" i="18" s="1"/>
  <c r="Q18" i="1"/>
  <c r="P25" i="18"/>
  <c r="O25" i="18"/>
  <c r="U9" i="1"/>
  <c r="T11" i="18" s="1"/>
  <c r="BD9" i="1"/>
  <c r="K25" i="18"/>
  <c r="M18" i="1"/>
  <c r="L25" i="18" s="1"/>
  <c r="BB18" i="1"/>
  <c r="O73" i="18"/>
  <c r="O63" i="18"/>
  <c r="AC30" i="1"/>
  <c r="AB49" i="18" s="1"/>
  <c r="S43" i="18"/>
  <c r="K9" i="18"/>
  <c r="M7" i="1"/>
  <c r="L7" i="18" s="1"/>
  <c r="K7" i="18"/>
  <c r="AC24" i="1"/>
  <c r="AB37" i="18" s="1"/>
  <c r="S23" i="18"/>
  <c r="U17" i="1"/>
  <c r="T23" i="18" s="1"/>
  <c r="BD17" i="1"/>
  <c r="Y20" i="1"/>
  <c r="X29" i="18" s="1"/>
  <c r="O71" i="18"/>
  <c r="Q41" i="1"/>
  <c r="P71" i="18" s="1"/>
  <c r="I34" i="1"/>
  <c r="H57" i="18" s="1"/>
  <c r="BA34" i="1"/>
  <c r="W20" i="18"/>
  <c r="BE14" i="1"/>
  <c r="AA53" i="19"/>
  <c r="G20" i="19"/>
  <c r="F36" i="18" s="1"/>
  <c r="G41" i="19"/>
  <c r="F78" i="18" s="1"/>
  <c r="K49" i="19"/>
  <c r="J94" i="18" s="1"/>
  <c r="W11" i="19"/>
  <c r="G9" i="19"/>
  <c r="F18" i="18" s="1"/>
  <c r="AA56" i="19"/>
  <c r="K56" i="19"/>
  <c r="W20" i="19"/>
  <c r="V36" i="18" s="1"/>
  <c r="W22" i="19"/>
  <c r="V40" i="18" s="1"/>
  <c r="K18" i="19"/>
  <c r="J32" i="18" s="1"/>
  <c r="O20" i="19"/>
  <c r="N36" i="18" s="1"/>
  <c r="O56" i="19"/>
  <c r="O10" i="19"/>
  <c r="S56" i="19"/>
  <c r="W10" i="19"/>
  <c r="S8" i="19"/>
  <c r="R16" i="18" s="1"/>
  <c r="K26" i="19"/>
  <c r="J48" i="18" s="1"/>
  <c r="K35" i="19"/>
  <c r="J66" i="18" s="1"/>
  <c r="W4" i="19"/>
  <c r="V8" i="18" s="1"/>
  <c r="W24" i="19"/>
  <c r="V44" i="18" s="1"/>
  <c r="W36" i="19"/>
  <c r="V68" i="18" s="1"/>
  <c r="W44" i="19"/>
  <c r="V84" i="18" s="1"/>
  <c r="W34" i="19"/>
  <c r="V64" i="18" s="1"/>
  <c r="S30" i="19"/>
  <c r="R56" i="18" s="1"/>
  <c r="O37" i="19"/>
  <c r="N70" i="18" s="1"/>
  <c r="O24" i="19"/>
  <c r="N44" i="18" s="1"/>
  <c r="G14" i="19"/>
  <c r="F24" i="18" s="1"/>
  <c r="P77" i="18"/>
  <c r="L79" i="18"/>
  <c r="L9" i="18"/>
  <c r="H45" i="18"/>
  <c r="H51" i="18"/>
  <c r="V5" i="18"/>
  <c r="G63" i="1"/>
  <c r="F107" i="18" s="1"/>
  <c r="F5" i="18"/>
  <c r="X65" i="18"/>
  <c r="H100" i="18"/>
  <c r="AW1" i="1" l="1"/>
  <c r="AT1" i="1"/>
  <c r="AV1" i="1"/>
  <c r="AS1" i="1"/>
  <c r="AU1" i="1"/>
  <c r="AX1" i="1"/>
  <c r="N7" i="1"/>
  <c r="N8" i="1" s="1"/>
  <c r="R8" i="1"/>
  <c r="BH13" i="1"/>
  <c r="BI13" i="1" s="1"/>
  <c r="U9" i="13"/>
  <c r="BQ13" i="1" s="1"/>
  <c r="U71" i="11"/>
  <c r="BO57" i="1" s="1"/>
  <c r="U67" i="10"/>
  <c r="BN56" i="1" s="1"/>
  <c r="U9" i="11"/>
  <c r="BO13" i="1" s="1"/>
  <c r="U21" i="12"/>
  <c r="BP16" i="1" s="1"/>
  <c r="U17" i="11"/>
  <c r="BO15" i="1" s="1"/>
  <c r="U9" i="3"/>
  <c r="BL13" i="1" s="1"/>
  <c r="U17" i="9"/>
  <c r="BM15" i="1" s="1"/>
  <c r="U13" i="10"/>
  <c r="BN14" i="1" s="1"/>
  <c r="U21" i="3"/>
  <c r="BL16" i="1" s="1"/>
  <c r="K29" i="18"/>
  <c r="M20" i="1"/>
  <c r="BB20" i="1"/>
  <c r="BE39" i="1"/>
  <c r="W67" i="18"/>
  <c r="Y39" i="1"/>
  <c r="X67" i="18" s="1"/>
  <c r="H11" i="18"/>
  <c r="AF56" i="1"/>
  <c r="AK56" i="1"/>
  <c r="AG56" i="1"/>
  <c r="AI56" i="1"/>
  <c r="BI56" i="1"/>
  <c r="BD49" i="1"/>
  <c r="S87" i="18"/>
  <c r="U49" i="1"/>
  <c r="T87" i="18" s="1"/>
  <c r="BA48" i="1"/>
  <c r="I48" i="1"/>
  <c r="H85" i="18" s="1"/>
  <c r="G85" i="18"/>
  <c r="AA79" i="18"/>
  <c r="BF45" i="1"/>
  <c r="AC45" i="1"/>
  <c r="AB79" i="18" s="1"/>
  <c r="AC12" i="1"/>
  <c r="AB17" i="18" s="1"/>
  <c r="AA17" i="18"/>
  <c r="BF12" i="1"/>
  <c r="H61" i="18"/>
  <c r="Q9" i="18"/>
  <c r="R9" i="1"/>
  <c r="Q11" i="18" s="1"/>
  <c r="S49" i="18"/>
  <c r="U30" i="1"/>
  <c r="T49" i="18" s="1"/>
  <c r="BD30" i="1"/>
  <c r="G69" i="18"/>
  <c r="I40" i="1"/>
  <c r="H69" i="18" s="1"/>
  <c r="BA40" i="1"/>
  <c r="I24" i="1"/>
  <c r="H37" i="18" s="1"/>
  <c r="BA24" i="1"/>
  <c r="G37" i="18"/>
  <c r="S91" i="18"/>
  <c r="BD51" i="1"/>
  <c r="U51" i="1"/>
  <c r="T91" i="18" s="1"/>
  <c r="K11" i="18"/>
  <c r="M9" i="1"/>
  <c r="L11" i="18" s="1"/>
  <c r="BB9" i="1"/>
  <c r="AH13" i="1"/>
  <c r="AK13" i="1"/>
  <c r="I12" i="1"/>
  <c r="H17" i="18" s="1"/>
  <c r="BA12" i="1"/>
  <c r="G17" i="18"/>
  <c r="U42" i="1"/>
  <c r="T73" i="18" s="1"/>
  <c r="S73" i="18"/>
  <c r="BD42" i="1"/>
  <c r="O59" i="18"/>
  <c r="Q35" i="1"/>
  <c r="P59" i="18" s="1"/>
  <c r="BC35" i="1"/>
  <c r="AA20" i="18"/>
  <c r="AC14" i="1"/>
  <c r="AB20" i="18" s="1"/>
  <c r="BF14" i="1"/>
  <c r="I47" i="1"/>
  <c r="G83" i="18"/>
  <c r="BA47" i="1"/>
  <c r="BH47" i="1" s="1"/>
  <c r="AJ47" i="1" s="1"/>
  <c r="AA77" i="18"/>
  <c r="AC44" i="1"/>
  <c r="AB77" i="18" s="1"/>
  <c r="BF44" i="1"/>
  <c r="AL44" i="1" s="1"/>
  <c r="Y29" i="1"/>
  <c r="W47" i="18"/>
  <c r="BE29" i="1"/>
  <c r="AC37" i="1"/>
  <c r="AB63" i="18" s="1"/>
  <c r="AA63" i="18"/>
  <c r="BF37" i="1"/>
  <c r="AA37" i="18"/>
  <c r="I55" i="1"/>
  <c r="H99" i="18" s="1"/>
  <c r="W45" i="18"/>
  <c r="BE12" i="1"/>
  <c r="S37" i="18"/>
  <c r="U8" i="1"/>
  <c r="T9" i="18" s="1"/>
  <c r="Q51" i="1"/>
  <c r="P91" i="18" s="1"/>
  <c r="K89" i="18"/>
  <c r="M31" i="1"/>
  <c r="L51" i="18" s="1"/>
  <c r="S83" i="18"/>
  <c r="M35" i="1"/>
  <c r="L59" i="18" s="1"/>
  <c r="G51" i="18"/>
  <c r="K35" i="18"/>
  <c r="BF59" i="1"/>
  <c r="AA103" i="18"/>
  <c r="AC59" i="1"/>
  <c r="AB103" i="18" s="1"/>
  <c r="S95" i="18"/>
  <c r="BD53" i="1"/>
  <c r="K67" i="18"/>
  <c r="BB39" i="1"/>
  <c r="AA51" i="18"/>
  <c r="AC31" i="1"/>
  <c r="AB51" i="18" s="1"/>
  <c r="BC24" i="1"/>
  <c r="Q24" i="1"/>
  <c r="P37" i="18" s="1"/>
  <c r="I8" i="1"/>
  <c r="H9" i="18" s="1"/>
  <c r="BA8" i="1"/>
  <c r="O32" i="15"/>
  <c r="P32" i="15" s="1"/>
  <c r="M47" i="1"/>
  <c r="L83" i="18" s="1"/>
  <c r="K83" i="18"/>
  <c r="M19" i="1"/>
  <c r="L27" i="18" s="1"/>
  <c r="BB19" i="1"/>
  <c r="AD7" i="1"/>
  <c r="BB46" i="1"/>
  <c r="Q58" i="1"/>
  <c r="P102" i="18" s="1"/>
  <c r="BF9" i="1"/>
  <c r="BE37" i="1"/>
  <c r="U22" i="1"/>
  <c r="T33" i="18" s="1"/>
  <c r="W11" i="18"/>
  <c r="W71" i="18"/>
  <c r="M52" i="1"/>
  <c r="L93" i="18" s="1"/>
  <c r="Q42" i="1"/>
  <c r="P73" i="18" s="1"/>
  <c r="I17" i="1"/>
  <c r="W61" i="18"/>
  <c r="S102" i="18"/>
  <c r="Q57" i="1"/>
  <c r="P101" i="18" s="1"/>
  <c r="I52" i="1"/>
  <c r="H93" i="18" s="1"/>
  <c r="BA52" i="1"/>
  <c r="AC41" i="1"/>
  <c r="AB71" i="18" s="1"/>
  <c r="AA71" i="18"/>
  <c r="BC40" i="1"/>
  <c r="O69" i="18"/>
  <c r="U35" i="1"/>
  <c r="T59" i="18" s="1"/>
  <c r="BB34" i="1"/>
  <c r="M34" i="1"/>
  <c r="L57" i="18" s="1"/>
  <c r="BC12" i="1"/>
  <c r="O17" i="18"/>
  <c r="BH44" i="1"/>
  <c r="BI44" i="1" s="1"/>
  <c r="K81" i="18"/>
  <c r="BH9" i="1"/>
  <c r="AH9" i="1" s="1"/>
  <c r="O102" i="18"/>
  <c r="W63" i="18"/>
  <c r="P9" i="18"/>
  <c r="BD36" i="1"/>
  <c r="W89" i="18"/>
  <c r="BE50" i="1"/>
  <c r="BB44" i="1"/>
  <c r="K77" i="18"/>
  <c r="BA30" i="1"/>
  <c r="I30" i="1"/>
  <c r="BE26" i="1"/>
  <c r="Y26" i="1"/>
  <c r="X41" i="18" s="1"/>
  <c r="G11" i="18"/>
  <c r="BA9" i="1"/>
  <c r="K65" i="18"/>
  <c r="W100" i="18"/>
  <c r="BB51" i="1"/>
  <c r="K63" i="1"/>
  <c r="J107" i="18" s="1"/>
  <c r="Y36" i="1"/>
  <c r="X61" i="18" s="1"/>
  <c r="BE23" i="1"/>
  <c r="Q20" i="1"/>
  <c r="P29" i="18" s="1"/>
  <c r="O29" i="18"/>
  <c r="Q49" i="1"/>
  <c r="P87" i="18" s="1"/>
  <c r="BC49" i="1"/>
  <c r="AC33" i="1"/>
  <c r="AB55" i="18" s="1"/>
  <c r="BF33" i="1"/>
  <c r="BE27" i="1"/>
  <c r="Y27" i="1"/>
  <c r="X43" i="18" s="1"/>
  <c r="G27" i="18"/>
  <c r="I19" i="1"/>
  <c r="H27" i="18" s="1"/>
  <c r="BB16" i="1"/>
  <c r="K22" i="18"/>
  <c r="M16" i="1"/>
  <c r="L22" i="18" s="1"/>
  <c r="BE10" i="1"/>
  <c r="Y10" i="1"/>
  <c r="X13" i="18" s="1"/>
  <c r="BE55" i="1"/>
  <c r="AC10" i="1"/>
  <c r="AB13" i="18" s="1"/>
  <c r="AC22" i="1"/>
  <c r="AB33" i="18" s="1"/>
  <c r="AC56" i="1"/>
  <c r="AB100" i="18" s="1"/>
  <c r="S59" i="18"/>
  <c r="M44" i="1"/>
  <c r="L77" i="18" s="1"/>
  <c r="BC32" i="1"/>
  <c r="AL32" i="1" s="1"/>
  <c r="BA31" i="1"/>
  <c r="BF32" i="1"/>
  <c r="BD58" i="1"/>
  <c r="O97" i="18"/>
  <c r="Q54" i="1"/>
  <c r="P97" i="18" s="1"/>
  <c r="U27" i="1"/>
  <c r="T43" i="18" s="1"/>
  <c r="BD27" i="1"/>
  <c r="G22" i="18"/>
  <c r="I16" i="1"/>
  <c r="Q13" i="1"/>
  <c r="P19" i="18" s="1"/>
  <c r="O19" i="18"/>
  <c r="AC8" i="1"/>
  <c r="AB9" i="18" s="1"/>
  <c r="AA9" i="18"/>
  <c r="Y7" i="1"/>
  <c r="W7" i="18"/>
  <c r="BE7" i="1"/>
  <c r="BH7" i="1" s="1"/>
  <c r="K13" i="18"/>
  <c r="AA33" i="18"/>
  <c r="AA99" i="18"/>
  <c r="BF40" i="1"/>
  <c r="BD48" i="1"/>
  <c r="S55" i="18"/>
  <c r="S71" i="18"/>
  <c r="AA53" i="18"/>
  <c r="AC39" i="1"/>
  <c r="AB67" i="18" s="1"/>
  <c r="BA55" i="1"/>
  <c r="AC29" i="1"/>
  <c r="AB47" i="18" s="1"/>
  <c r="W97" i="18"/>
  <c r="Q15" i="1"/>
  <c r="P21" i="18" s="1"/>
  <c r="K97" i="18"/>
  <c r="M54" i="1"/>
  <c r="L97" i="18" s="1"/>
  <c r="BF43" i="1"/>
  <c r="AA75" i="18"/>
  <c r="AA25" i="18"/>
  <c r="BF18" i="1"/>
  <c r="AC18" i="1"/>
  <c r="AB25" i="18" s="1"/>
  <c r="K27" i="18"/>
  <c r="BF7" i="1"/>
  <c r="Q31" i="1"/>
  <c r="P51" i="18" s="1"/>
  <c r="BC57" i="1"/>
  <c r="I58" i="1"/>
  <c r="BA58" i="1"/>
  <c r="BA36" i="1"/>
  <c r="G61" i="18"/>
  <c r="U59" i="1"/>
  <c r="T103" i="18" s="1"/>
  <c r="AL56" i="1"/>
  <c r="W51" i="18"/>
  <c r="BD59" i="1"/>
  <c r="Q25" i="1"/>
  <c r="P39" i="18" s="1"/>
  <c r="AA7" i="18"/>
  <c r="S19" i="18"/>
  <c r="K23" i="18"/>
  <c r="O53" i="18"/>
  <c r="Y47" i="1"/>
  <c r="X83" i="18" s="1"/>
  <c r="G102" i="18"/>
  <c r="S93" i="18"/>
  <c r="BF48" i="1"/>
  <c r="AA85" i="18"/>
  <c r="W83" i="18"/>
  <c r="AL42" i="1"/>
  <c r="Q37" i="1"/>
  <c r="P63" i="18" s="1"/>
  <c r="BC37" i="1"/>
  <c r="BB32" i="1"/>
  <c r="K53" i="18"/>
  <c r="W21" i="18"/>
  <c r="Y15" i="1"/>
  <c r="X21" i="18" s="1"/>
  <c r="BD11" i="1"/>
  <c r="U11" i="1"/>
  <c r="T15" i="18" s="1"/>
  <c r="O46" i="15"/>
  <c r="P46" i="15" s="1"/>
  <c r="O34" i="15"/>
  <c r="P34" i="15" s="1"/>
  <c r="O203" i="15"/>
  <c r="P203" i="15" s="1"/>
  <c r="O187" i="15"/>
  <c r="P187" i="15" s="1"/>
  <c r="O253" i="15"/>
  <c r="P253" i="15" s="1"/>
  <c r="O229" i="15"/>
  <c r="P229" i="15" s="1"/>
  <c r="K39" i="18"/>
  <c r="BB25" i="1"/>
  <c r="BB10" i="1"/>
  <c r="Y54" i="1"/>
  <c r="X97" i="18" s="1"/>
  <c r="M7" i="18"/>
  <c r="BB48" i="1"/>
  <c r="BD41" i="1"/>
  <c r="O39" i="18"/>
  <c r="G49" i="18"/>
  <c r="W41" i="18"/>
  <c r="Y41" i="1"/>
  <c r="X71" i="18" s="1"/>
  <c r="Y59" i="1"/>
  <c r="X103" i="18" s="1"/>
  <c r="BC31" i="1"/>
  <c r="BC53" i="1"/>
  <c r="O95" i="18"/>
  <c r="O75" i="18"/>
  <c r="BC43" i="1"/>
  <c r="M42" i="1"/>
  <c r="L73" i="18" s="1"/>
  <c r="K73" i="18"/>
  <c r="Y24" i="1"/>
  <c r="X37" i="18" s="1"/>
  <c r="W37" i="18"/>
  <c r="BE24" i="1"/>
  <c r="U23" i="1"/>
  <c r="BD23" i="1"/>
  <c r="AL23" i="1" s="1"/>
  <c r="BC14" i="1"/>
  <c r="O20" i="18"/>
  <c r="O15" i="18"/>
  <c r="BC11" i="1"/>
  <c r="Y43" i="1"/>
  <c r="X75" i="18" s="1"/>
  <c r="BF23" i="1"/>
  <c r="U20" i="1"/>
  <c r="T29" i="18" s="1"/>
  <c r="AA35" i="18"/>
  <c r="BE45" i="1"/>
  <c r="AL45" i="1" s="1"/>
  <c r="W79" i="18"/>
  <c r="U44" i="1"/>
  <c r="T77" i="18" s="1"/>
  <c r="S77" i="18"/>
  <c r="M28" i="1"/>
  <c r="K45" i="18"/>
  <c r="I22" i="1"/>
  <c r="H33" i="18" s="1"/>
  <c r="BA22" i="1"/>
  <c r="BB14" i="1"/>
  <c r="K20" i="18"/>
  <c r="K55" i="18"/>
  <c r="AA102" i="18"/>
  <c r="BC36" i="1"/>
  <c r="Q11" i="1"/>
  <c r="AC38" i="1"/>
  <c r="G33" i="18"/>
  <c r="G15" i="18"/>
  <c r="U52" i="1"/>
  <c r="T93" i="18" s="1"/>
  <c r="Q53" i="1"/>
  <c r="P95" i="18" s="1"/>
  <c r="BA16" i="1"/>
  <c r="U47" i="1"/>
  <c r="T83" i="18" s="1"/>
  <c r="BE31" i="1"/>
  <c r="S79" i="18"/>
  <c r="U45" i="1"/>
  <c r="T79" i="18" s="1"/>
  <c r="G73" i="18"/>
  <c r="I42" i="1"/>
  <c r="H73" i="18" s="1"/>
  <c r="I37" i="1"/>
  <c r="BA37" i="1"/>
  <c r="I33" i="1"/>
  <c r="H55" i="18" s="1"/>
  <c r="BA33" i="1"/>
  <c r="AL33" i="1" s="1"/>
  <c r="O182" i="15"/>
  <c r="P182" i="15" s="1"/>
  <c r="O248" i="15"/>
  <c r="P248" i="15" s="1"/>
  <c r="O244" i="15"/>
  <c r="P244" i="15" s="1"/>
  <c r="O240" i="15"/>
  <c r="P240" i="15" s="1"/>
  <c r="O236" i="15"/>
  <c r="P236" i="15" s="1"/>
  <c r="O70" i="15"/>
  <c r="P70" i="15" s="1"/>
  <c r="P197" i="15"/>
  <c r="AL13" i="1"/>
  <c r="O89" i="18"/>
  <c r="BC50" i="1"/>
  <c r="U40" i="1"/>
  <c r="T69" i="18" s="1"/>
  <c r="S69" i="18"/>
  <c r="O78" i="15"/>
  <c r="P78" i="15" s="1"/>
  <c r="O99" i="15"/>
  <c r="P99" i="15" s="1"/>
  <c r="O163" i="15"/>
  <c r="P163" i="15" s="1"/>
  <c r="O155" i="15"/>
  <c r="P155" i="15" s="1"/>
  <c r="O147" i="15"/>
  <c r="P147" i="15" s="1"/>
  <c r="O143" i="15"/>
  <c r="P143" i="15" s="1"/>
  <c r="O139" i="15"/>
  <c r="P139" i="15" s="1"/>
  <c r="O176" i="15"/>
  <c r="P176" i="15" s="1"/>
  <c r="O180" i="15"/>
  <c r="P180" i="15" s="1"/>
  <c r="O220" i="15"/>
  <c r="P220" i="15" s="1"/>
  <c r="O216" i="15"/>
  <c r="P216" i="15" s="1"/>
  <c r="O204" i="15"/>
  <c r="P204" i="15" s="1"/>
  <c r="O200" i="15"/>
  <c r="P200" i="15" s="1"/>
  <c r="O196" i="15"/>
  <c r="P196" i="15" s="1"/>
  <c r="AA10" i="19"/>
  <c r="G10" i="19"/>
  <c r="O9" i="15"/>
  <c r="P9" i="15" s="1"/>
  <c r="O25" i="15"/>
  <c r="P25" i="15" s="1"/>
  <c r="O19" i="15"/>
  <c r="P19" i="15" s="1"/>
  <c r="O26" i="19"/>
  <c r="N48" i="18" s="1"/>
  <c r="U67" i="12"/>
  <c r="BP56" i="1" s="1"/>
  <c r="O23" i="15"/>
  <c r="P23" i="15" s="1"/>
  <c r="U75" i="9"/>
  <c r="BM58" i="1" s="1"/>
  <c r="AL47" i="1"/>
  <c r="O8" i="15"/>
  <c r="P8" i="15" s="1"/>
  <c r="O22" i="15"/>
  <c r="P22" i="15" s="1"/>
  <c r="O255" i="15"/>
  <c r="P255" i="15" s="1"/>
  <c r="O235" i="15"/>
  <c r="P235" i="15" s="1"/>
  <c r="O231" i="15"/>
  <c r="P231" i="15" s="1"/>
  <c r="O261" i="15"/>
  <c r="P261" i="15" s="1"/>
  <c r="U13" i="9"/>
  <c r="BM14" i="1" s="1"/>
  <c r="U9" i="12"/>
  <c r="BP13" i="1" s="1"/>
  <c r="U75" i="12"/>
  <c r="BP58" i="1" s="1"/>
  <c r="U79" i="11"/>
  <c r="BO59" i="1" s="1"/>
  <c r="U17" i="12"/>
  <c r="BP15" i="1" s="1"/>
  <c r="U17" i="10"/>
  <c r="BN15" i="1" s="1"/>
  <c r="U13" i="12"/>
  <c r="BP14" i="1" s="1"/>
  <c r="O26" i="15"/>
  <c r="P26" i="15" s="1"/>
  <c r="AA47" i="19"/>
  <c r="Z90" i="18" s="1"/>
  <c r="O41" i="19"/>
  <c r="N78" i="18" s="1"/>
  <c r="G35" i="19"/>
  <c r="F66" i="18" s="1"/>
  <c r="K5" i="19"/>
  <c r="J10" i="18" s="1"/>
  <c r="G16" i="19"/>
  <c r="F28" i="18" s="1"/>
  <c r="AA16" i="19"/>
  <c r="Z28" i="18" s="1"/>
  <c r="AA28" i="19"/>
  <c r="Z52" i="18" s="1"/>
  <c r="S24" i="19"/>
  <c r="R44" i="18" s="1"/>
  <c r="K8" i="19"/>
  <c r="J16" i="18" s="1"/>
  <c r="K20" i="19"/>
  <c r="J36" i="18" s="1"/>
  <c r="K44" i="19"/>
  <c r="J84" i="18" s="1"/>
  <c r="K50" i="19"/>
  <c r="J96" i="18" s="1"/>
  <c r="U9" i="9"/>
  <c r="BM13" i="1" s="1"/>
  <c r="U67" i="9"/>
  <c r="BM56" i="1" s="1"/>
  <c r="U17" i="13"/>
  <c r="BQ15" i="1" s="1"/>
  <c r="S4" i="19"/>
  <c r="R8" i="18" s="1"/>
  <c r="K51" i="19"/>
  <c r="J98" i="18" s="1"/>
  <c r="AA45" i="19"/>
  <c r="Z86" i="18" s="1"/>
  <c r="K39" i="19"/>
  <c r="J74" i="18" s="1"/>
  <c r="S33" i="19"/>
  <c r="R62" i="18" s="1"/>
  <c r="S21" i="19"/>
  <c r="R38" i="18" s="1"/>
  <c r="AA9" i="19"/>
  <c r="Z18" i="18" s="1"/>
  <c r="G26" i="19"/>
  <c r="F48" i="18" s="1"/>
  <c r="AA30" i="19"/>
  <c r="Z56" i="18" s="1"/>
  <c r="S50" i="19"/>
  <c r="R96" i="18" s="1"/>
  <c r="K28" i="19"/>
  <c r="J52" i="18" s="1"/>
  <c r="K40" i="19"/>
  <c r="J76" i="18" s="1"/>
  <c r="K46" i="19"/>
  <c r="J88" i="18" s="1"/>
  <c r="U21" i="13"/>
  <c r="BQ16" i="1" s="1"/>
  <c r="U71" i="10"/>
  <c r="BN57" i="1" s="1"/>
  <c r="O49" i="19"/>
  <c r="N94" i="18" s="1"/>
  <c r="O43" i="19"/>
  <c r="N82" i="18" s="1"/>
  <c r="K37" i="19"/>
  <c r="J70" i="18" s="1"/>
  <c r="G25" i="19"/>
  <c r="F46" i="18" s="1"/>
  <c r="G19" i="19"/>
  <c r="F34" i="18" s="1"/>
  <c r="AA20" i="19"/>
  <c r="Z36" i="18" s="1"/>
  <c r="S34" i="19"/>
  <c r="R64" i="18" s="1"/>
  <c r="K24" i="19"/>
  <c r="J44" i="18" s="1"/>
  <c r="K30" i="19"/>
  <c r="J56" i="18" s="1"/>
  <c r="K42" i="19"/>
  <c r="J80" i="18" s="1"/>
  <c r="U21" i="10"/>
  <c r="BN16" i="1" s="1"/>
  <c r="U71" i="13"/>
  <c r="BQ57" i="1" s="1"/>
  <c r="U79" i="12"/>
  <c r="BP59" i="1" s="1"/>
  <c r="U13" i="13"/>
  <c r="BQ14" i="1" s="1"/>
  <c r="U63" i="10"/>
  <c r="BN55" i="1" s="1"/>
  <c r="U75" i="10"/>
  <c r="BN58" i="1" s="1"/>
  <c r="U63" i="13"/>
  <c r="BQ55" i="1" s="1"/>
  <c r="U21" i="11"/>
  <c r="BO16" i="1" s="1"/>
  <c r="U63" i="11"/>
  <c r="BO55" i="1" s="1"/>
  <c r="U75" i="13"/>
  <c r="BQ58" i="1" s="1"/>
  <c r="U13" i="11"/>
  <c r="BO14" i="1" s="1"/>
  <c r="W23" i="19"/>
  <c r="V42" i="18" s="1"/>
  <c r="O5" i="19"/>
  <c r="N10" i="18" s="1"/>
  <c r="S45" i="19"/>
  <c r="R86" i="18" s="1"/>
  <c r="W45" i="19"/>
  <c r="V86" i="18" s="1"/>
  <c r="K33" i="19"/>
  <c r="J62" i="18" s="1"/>
  <c r="O35" i="19"/>
  <c r="N66" i="18" s="1"/>
  <c r="AA43" i="19"/>
  <c r="Z82" i="18" s="1"/>
  <c r="AA35" i="19"/>
  <c r="Z66" i="18" s="1"/>
  <c r="AA55" i="19"/>
  <c r="O11" i="19"/>
  <c r="K13" i="19"/>
  <c r="O55" i="19"/>
  <c r="G45" i="19"/>
  <c r="F86" i="18" s="1"/>
  <c r="W53" i="19"/>
  <c r="K55" i="19"/>
  <c r="G53" i="19"/>
  <c r="AA40" i="19"/>
  <c r="Z76" i="18" s="1"/>
  <c r="W15" i="19"/>
  <c r="V26" i="18" s="1"/>
  <c r="W17" i="19"/>
  <c r="V30" i="18" s="1"/>
  <c r="W19" i="19"/>
  <c r="V34" i="18" s="1"/>
  <c r="W25" i="19"/>
  <c r="V46" i="18" s="1"/>
  <c r="O9" i="19"/>
  <c r="N18" i="18" s="1"/>
  <c r="AA51" i="19"/>
  <c r="Z98" i="18" s="1"/>
  <c r="K47" i="19"/>
  <c r="J90" i="18" s="1"/>
  <c r="W43" i="19"/>
  <c r="V82" i="18" s="1"/>
  <c r="AA39" i="19"/>
  <c r="Z74" i="18" s="1"/>
  <c r="AA11" i="19"/>
  <c r="O13" i="19"/>
  <c r="G49" i="19"/>
  <c r="F94" i="18" s="1"/>
  <c r="K53" i="19"/>
  <c r="S55" i="19"/>
  <c r="W35" i="19"/>
  <c r="V66" i="18" s="1"/>
  <c r="G13" i="19"/>
  <c r="K16" i="19"/>
  <c r="J28" i="18" s="1"/>
  <c r="K14" i="19"/>
  <c r="J24" i="18" s="1"/>
  <c r="W32" i="19"/>
  <c r="V60" i="18" s="1"/>
  <c r="W38" i="19"/>
  <c r="V72" i="18" s="1"/>
  <c r="W40" i="19"/>
  <c r="V76" i="18" s="1"/>
  <c r="W42" i="19"/>
  <c r="V80" i="18" s="1"/>
  <c r="W46" i="19"/>
  <c r="V88" i="18" s="1"/>
  <c r="W48" i="19"/>
  <c r="V92" i="18" s="1"/>
  <c r="W50" i="19"/>
  <c r="V96" i="18" s="1"/>
  <c r="S5" i="19"/>
  <c r="R10" i="18" s="1"/>
  <c r="S7" i="19"/>
  <c r="R14" i="18" s="1"/>
  <c r="S9" i="19"/>
  <c r="R18" i="18" s="1"/>
  <c r="S19" i="19"/>
  <c r="R34" i="18" s="1"/>
  <c r="S27" i="19"/>
  <c r="R50" i="18" s="1"/>
  <c r="S31" i="19"/>
  <c r="R58" i="18" s="1"/>
  <c r="K7" i="19"/>
  <c r="J14" i="18" s="1"/>
  <c r="K9" i="19"/>
  <c r="J18" i="18" s="1"/>
  <c r="K15" i="19"/>
  <c r="J26" i="18" s="1"/>
  <c r="K17" i="19"/>
  <c r="J30" i="18" s="1"/>
  <c r="K19" i="19"/>
  <c r="J34" i="18" s="1"/>
  <c r="K21" i="19"/>
  <c r="J38" i="18" s="1"/>
  <c r="K23" i="19"/>
  <c r="J42" i="18" s="1"/>
  <c r="W21" i="19"/>
  <c r="V38" i="18" s="1"/>
  <c r="O7" i="19"/>
  <c r="N14" i="18" s="1"/>
  <c r="S37" i="19"/>
  <c r="R70" i="18" s="1"/>
  <c r="S11" i="19"/>
  <c r="AA13" i="19"/>
  <c r="O53" i="19"/>
  <c r="W55" i="19"/>
  <c r="G27" i="19"/>
  <c r="F50" i="18" s="1"/>
  <c r="G50" i="19"/>
  <c r="F96" i="18" s="1"/>
  <c r="G34" i="19"/>
  <c r="F64" i="18" s="1"/>
  <c r="AA5" i="19"/>
  <c r="Z10" i="18" s="1"/>
  <c r="AA7" i="19"/>
  <c r="Z14" i="18" s="1"/>
  <c r="AA15" i="19"/>
  <c r="Z26" i="18" s="1"/>
  <c r="K48" i="19"/>
  <c r="J92" i="18" s="1"/>
  <c r="S44" i="19"/>
  <c r="R84" i="18" s="1"/>
  <c r="K38" i="19"/>
  <c r="J72" i="18" s="1"/>
  <c r="S36" i="19"/>
  <c r="R68" i="18" s="1"/>
  <c r="K32" i="19"/>
  <c r="J60" i="18" s="1"/>
  <c r="K29" i="19"/>
  <c r="J54" i="18" s="1"/>
  <c r="K25" i="19"/>
  <c r="J46" i="18" s="1"/>
  <c r="S23" i="19"/>
  <c r="R42" i="18" s="1"/>
  <c r="G4" i="19"/>
  <c r="F8" i="18" s="1"/>
  <c r="G30" i="19"/>
  <c r="F56" i="18" s="1"/>
  <c r="G28" i="19"/>
  <c r="F52" i="18" s="1"/>
  <c r="G24" i="19"/>
  <c r="F44" i="18" s="1"/>
  <c r="G22" i="19"/>
  <c r="F40" i="18" s="1"/>
  <c r="G18" i="19"/>
  <c r="F32" i="18" s="1"/>
  <c r="G51" i="19"/>
  <c r="F98" i="18" s="1"/>
  <c r="G47" i="19"/>
  <c r="F90" i="18" s="1"/>
  <c r="G43" i="19"/>
  <c r="F82" i="18" s="1"/>
  <c r="G39" i="19"/>
  <c r="F74" i="18" s="1"/>
  <c r="G37" i="19"/>
  <c r="F70" i="18" s="1"/>
  <c r="G33" i="19"/>
  <c r="F62" i="18" s="1"/>
  <c r="AA4" i="19"/>
  <c r="Z8" i="18" s="1"/>
  <c r="AA6" i="19"/>
  <c r="Z12" i="18" s="1"/>
  <c r="AA8" i="19"/>
  <c r="Z16" i="18" s="1"/>
  <c r="W18" i="19"/>
  <c r="V32" i="18" s="1"/>
  <c r="S15" i="19"/>
  <c r="R26" i="18" s="1"/>
  <c r="S48" i="19"/>
  <c r="R92" i="18" s="1"/>
  <c r="O17" i="19"/>
  <c r="N30" i="18" s="1"/>
  <c r="O21" i="19"/>
  <c r="N38" i="18" s="1"/>
  <c r="O23" i="19"/>
  <c r="N42" i="18" s="1"/>
  <c r="O25" i="19"/>
  <c r="N46" i="18" s="1"/>
  <c r="O27" i="19"/>
  <c r="N50" i="18" s="1"/>
  <c r="O36" i="19"/>
  <c r="N68" i="18" s="1"/>
  <c r="O38" i="19"/>
  <c r="N72" i="18" s="1"/>
  <c r="O40" i="19"/>
  <c r="N76" i="18" s="1"/>
  <c r="O44" i="19"/>
  <c r="N84" i="18" s="1"/>
  <c r="O46" i="19"/>
  <c r="N88" i="18" s="1"/>
  <c r="O48" i="19"/>
  <c r="N92" i="18" s="1"/>
  <c r="O50" i="19"/>
  <c r="N96" i="18" s="1"/>
  <c r="AA14" i="19"/>
  <c r="Z24" i="18" s="1"/>
  <c r="S13" i="19"/>
  <c r="AA22" i="19"/>
  <c r="Z40" i="18" s="1"/>
  <c r="AA26" i="19"/>
  <c r="Z48" i="18" s="1"/>
  <c r="AA33" i="19"/>
  <c r="Z62" i="18" s="1"/>
  <c r="AA41" i="19"/>
  <c r="Z78" i="18" s="1"/>
  <c r="AA49" i="19"/>
  <c r="Z94" i="18" s="1"/>
  <c r="W8" i="19"/>
  <c r="V16" i="18" s="1"/>
  <c r="W37" i="19"/>
  <c r="V70" i="18" s="1"/>
  <c r="W41" i="19"/>
  <c r="V78" i="18" s="1"/>
  <c r="W47" i="19"/>
  <c r="V90" i="18" s="1"/>
  <c r="W49" i="19"/>
  <c r="V94" i="18" s="1"/>
  <c r="W51" i="19"/>
  <c r="V98" i="18" s="1"/>
  <c r="S14" i="19"/>
  <c r="R24" i="18" s="1"/>
  <c r="S28" i="19"/>
  <c r="R52" i="18" s="1"/>
  <c r="S35" i="19"/>
  <c r="R66" i="18" s="1"/>
  <c r="S41" i="19"/>
  <c r="R78" i="18" s="1"/>
  <c r="S43" i="19"/>
  <c r="R82" i="18" s="1"/>
  <c r="S47" i="19"/>
  <c r="R90" i="18" s="1"/>
  <c r="S49" i="19"/>
  <c r="R94" i="18" s="1"/>
  <c r="O14" i="19"/>
  <c r="N24" i="18" s="1"/>
  <c r="O16" i="19"/>
  <c r="N28" i="18" s="1"/>
  <c r="O22" i="19"/>
  <c r="N40" i="18" s="1"/>
  <c r="O33" i="19"/>
  <c r="N62" i="18" s="1"/>
  <c r="O39" i="19"/>
  <c r="N74" i="18" s="1"/>
  <c r="O47" i="19"/>
  <c r="N90" i="18" s="1"/>
  <c r="K4" i="19"/>
  <c r="J8" i="18" s="1"/>
  <c r="AA18" i="19"/>
  <c r="Z32" i="18" s="1"/>
  <c r="W9" i="19"/>
  <c r="V18" i="18" s="1"/>
  <c r="W7" i="19"/>
  <c r="V14" i="18" s="1"/>
  <c r="G5" i="19"/>
  <c r="F10" i="18" s="1"/>
  <c r="G8" i="19"/>
  <c r="F16" i="18" s="1"/>
  <c r="G31" i="19"/>
  <c r="F58" i="18" s="1"/>
  <c r="G23" i="19"/>
  <c r="F42" i="18" s="1"/>
  <c r="G17" i="19"/>
  <c r="F30" i="18" s="1"/>
  <c r="G15" i="19"/>
  <c r="F26" i="18" s="1"/>
  <c r="G46" i="19"/>
  <c r="F88" i="18" s="1"/>
  <c r="G36" i="19"/>
  <c r="F68" i="18" s="1"/>
  <c r="AA19" i="19"/>
  <c r="Z34" i="18" s="1"/>
  <c r="AA21" i="19"/>
  <c r="Z38" i="18" s="1"/>
  <c r="AA23" i="19"/>
  <c r="Z42" i="18" s="1"/>
  <c r="AA31" i="19"/>
  <c r="Z58" i="18" s="1"/>
  <c r="AA34" i="19"/>
  <c r="Z64" i="18" s="1"/>
  <c r="AA38" i="19"/>
  <c r="Z72" i="18" s="1"/>
  <c r="AA42" i="19"/>
  <c r="Z80" i="18" s="1"/>
  <c r="AA46" i="19"/>
  <c r="Z88" i="18" s="1"/>
  <c r="W5" i="19"/>
  <c r="V10" i="18" s="1"/>
  <c r="W30" i="19"/>
  <c r="V56" i="18" s="1"/>
  <c r="W33" i="19"/>
  <c r="V62" i="18" s="1"/>
  <c r="O4" i="19"/>
  <c r="N8" i="18" s="1"/>
  <c r="O6" i="19"/>
  <c r="N12" i="18" s="1"/>
  <c r="O8" i="19"/>
  <c r="N16" i="18" s="1"/>
  <c r="K22" i="19"/>
  <c r="J40" i="18" s="1"/>
  <c r="U79" i="3"/>
  <c r="BL59" i="1" s="1"/>
  <c r="U71" i="3"/>
  <c r="BL57" i="1" s="1"/>
  <c r="U67" i="3"/>
  <c r="BL56" i="1" s="1"/>
  <c r="U75" i="3"/>
  <c r="BL58" i="1" s="1"/>
  <c r="U13" i="3"/>
  <c r="BL14" i="1" s="1"/>
  <c r="U63" i="3"/>
  <c r="BL55" i="1" s="1"/>
  <c r="U17" i="3"/>
  <c r="BL15" i="1" s="1"/>
  <c r="G40" i="19"/>
  <c r="F76" i="18" s="1"/>
  <c r="G21" i="19"/>
  <c r="F38" i="18" s="1"/>
  <c r="O5" i="15"/>
  <c r="P5" i="15" s="1"/>
  <c r="O14" i="15"/>
  <c r="P14" i="15" s="1"/>
  <c r="O48" i="15"/>
  <c r="P48" i="15" s="1"/>
  <c r="O44" i="15"/>
  <c r="P44" i="15" s="1"/>
  <c r="O42" i="15"/>
  <c r="P42" i="15" s="1"/>
  <c r="O40" i="15"/>
  <c r="P40" i="15" s="1"/>
  <c r="O77" i="15"/>
  <c r="P77" i="15" s="1"/>
  <c r="O93" i="15"/>
  <c r="P93" i="15" s="1"/>
  <c r="O130" i="15"/>
  <c r="P130" i="15" s="1"/>
  <c r="O122" i="15"/>
  <c r="P122" i="15" s="1"/>
  <c r="O118" i="15"/>
  <c r="P118" i="15" s="1"/>
  <c r="O114" i="15"/>
  <c r="P114" i="15" s="1"/>
  <c r="O106" i="15"/>
  <c r="P106" i="15" s="1"/>
  <c r="O232" i="15"/>
  <c r="P232" i="15" s="1"/>
  <c r="O228" i="15"/>
  <c r="P228" i="15" s="1"/>
  <c r="O266" i="15"/>
  <c r="P266" i="15" s="1"/>
  <c r="O56" i="15"/>
  <c r="P56" i="15" s="1"/>
  <c r="O90" i="15"/>
  <c r="P90" i="15" s="1"/>
  <c r="O86" i="15"/>
  <c r="P86" i="15" s="1"/>
  <c r="O61" i="15"/>
  <c r="P61" i="15" s="1"/>
  <c r="O51" i="15"/>
  <c r="P51" i="15" s="1"/>
  <c r="O131" i="15"/>
  <c r="P131" i="15" s="1"/>
  <c r="O29" i="15"/>
  <c r="P29" i="15" s="1"/>
  <c r="O199" i="15"/>
  <c r="P199" i="15" s="1"/>
  <c r="O41" i="15"/>
  <c r="P41" i="15" s="1"/>
  <c r="O39" i="15"/>
  <c r="P39" i="15" s="1"/>
  <c r="O37" i="15"/>
  <c r="P37" i="15" s="1"/>
  <c r="O35" i="15"/>
  <c r="P35" i="15" s="1"/>
  <c r="O33" i="15"/>
  <c r="P33" i="15" s="1"/>
  <c r="O31" i="15"/>
  <c r="P31" i="15" s="1"/>
  <c r="O91" i="15"/>
  <c r="P91" i="15" s="1"/>
  <c r="O87" i="15"/>
  <c r="P87" i="15" s="1"/>
  <c r="O124" i="15"/>
  <c r="P124" i="15" s="1"/>
  <c r="O120" i="15"/>
  <c r="P120" i="15" s="1"/>
  <c r="O112" i="15"/>
  <c r="P112" i="15" s="1"/>
  <c r="O108" i="15"/>
  <c r="P108" i="15" s="1"/>
  <c r="O104" i="15"/>
  <c r="P104" i="15" s="1"/>
  <c r="O101" i="15"/>
  <c r="P101" i="15" s="1"/>
  <c r="O100" i="15"/>
  <c r="P100" i="15" s="1"/>
  <c r="O96" i="15"/>
  <c r="P96" i="15" s="1"/>
  <c r="O168" i="15"/>
  <c r="P168" i="15" s="1"/>
  <c r="O165" i="15"/>
  <c r="P165" i="15" s="1"/>
  <c r="O193" i="15"/>
  <c r="P193" i="15" s="1"/>
  <c r="O192" i="15"/>
  <c r="P192" i="15" s="1"/>
  <c r="O189" i="15"/>
  <c r="P189" i="15" s="1"/>
  <c r="O185" i="15"/>
  <c r="P185" i="15" s="1"/>
  <c r="O184" i="15"/>
  <c r="P184" i="15" s="1"/>
  <c r="O224" i="15"/>
  <c r="P224" i="15" s="1"/>
  <c r="O223" i="15"/>
  <c r="P223" i="15" s="1"/>
  <c r="O258" i="15"/>
  <c r="P258" i="15" s="1"/>
  <c r="O254" i="15"/>
  <c r="P254" i="15" s="1"/>
  <c r="O250" i="15"/>
  <c r="P250" i="15" s="1"/>
  <c r="O249" i="15"/>
  <c r="P249" i="15" s="1"/>
  <c r="O102" i="15"/>
  <c r="P102" i="15" s="1"/>
  <c r="O94" i="15"/>
  <c r="P94" i="15" s="1"/>
  <c r="O142" i="15"/>
  <c r="P142" i="15" s="1"/>
  <c r="O175" i="15"/>
  <c r="P175" i="15" s="1"/>
  <c r="O194" i="15"/>
  <c r="P194" i="15" s="1"/>
  <c r="O239" i="15"/>
  <c r="P239" i="15" s="1"/>
  <c r="O55" i="15"/>
  <c r="P55" i="15" s="1"/>
  <c r="O92" i="15"/>
  <c r="P92" i="15" s="1"/>
  <c r="O79" i="15"/>
  <c r="P79" i="15" s="1"/>
  <c r="O74" i="15"/>
  <c r="P74" i="15" s="1"/>
  <c r="O97" i="15"/>
  <c r="P97" i="15" s="1"/>
  <c r="O24" i="15"/>
  <c r="P24" i="15" s="1"/>
  <c r="O20" i="15"/>
  <c r="P20" i="15" s="1"/>
  <c r="O36" i="15"/>
  <c r="P36" i="15" s="1"/>
  <c r="O80" i="15"/>
  <c r="P80" i="15" s="1"/>
  <c r="O75" i="15"/>
  <c r="P75" i="15" s="1"/>
  <c r="O66" i="15"/>
  <c r="P66" i="15" s="1"/>
  <c r="O127" i="15"/>
  <c r="P127" i="15" s="1"/>
  <c r="O15" i="15"/>
  <c r="P15" i="15" s="1"/>
  <c r="O83" i="15"/>
  <c r="P83" i="15" s="1"/>
  <c r="O65" i="15"/>
  <c r="P65" i="15" s="1"/>
  <c r="O134" i="15"/>
  <c r="P134" i="15" s="1"/>
  <c r="O105" i="15"/>
  <c r="P105" i="15" s="1"/>
  <c r="O30" i="15"/>
  <c r="P30" i="15" s="1"/>
  <c r="O16" i="15"/>
  <c r="P16" i="15" s="1"/>
  <c r="O12" i="15"/>
  <c r="P12" i="15" s="1"/>
  <c r="O38" i="15"/>
  <c r="P38" i="15" s="1"/>
  <c r="O82" i="15"/>
  <c r="P82" i="15" s="1"/>
  <c r="O62" i="15"/>
  <c r="P62" i="15" s="1"/>
  <c r="O144" i="15"/>
  <c r="P144" i="15" s="1"/>
  <c r="O140" i="15"/>
  <c r="P140" i="15" s="1"/>
  <c r="O217" i="15"/>
  <c r="P217" i="15" s="1"/>
  <c r="O213" i="15"/>
  <c r="P213" i="15" s="1"/>
  <c r="O201" i="15"/>
  <c r="P201" i="15" s="1"/>
  <c r="O243" i="15"/>
  <c r="P243" i="15" s="1"/>
  <c r="O227" i="15"/>
  <c r="P227" i="15" s="1"/>
  <c r="O52" i="15"/>
  <c r="P52" i="15" s="1"/>
  <c r="O128" i="15"/>
  <c r="P128" i="15" s="1"/>
  <c r="O116" i="15"/>
  <c r="P116" i="15" s="1"/>
  <c r="O148" i="15"/>
  <c r="P148" i="15" s="1"/>
  <c r="O186" i="15"/>
  <c r="P186" i="15" s="1"/>
  <c r="O251" i="15"/>
  <c r="P251" i="15" s="1"/>
  <c r="U67" i="13"/>
  <c r="BQ56" i="1" s="1"/>
  <c r="U79" i="13"/>
  <c r="BQ59" i="1" s="1"/>
  <c r="AA37" i="19"/>
  <c r="Z70" i="18" s="1"/>
  <c r="AA50" i="19"/>
  <c r="Z96" i="18" s="1"/>
  <c r="AA27" i="19"/>
  <c r="Z50" i="18" s="1"/>
  <c r="U71" i="12"/>
  <c r="BP57" i="1" s="1"/>
  <c r="W16" i="19"/>
  <c r="V28" i="18" s="1"/>
  <c r="W14" i="19"/>
  <c r="V24" i="18" s="1"/>
  <c r="U63" i="12"/>
  <c r="BP55" i="1" s="1"/>
  <c r="U67" i="11"/>
  <c r="BO56" i="1" s="1"/>
  <c r="S18" i="19"/>
  <c r="R32" i="18" s="1"/>
  <c r="S46" i="19"/>
  <c r="R88" i="18" s="1"/>
  <c r="S17" i="19"/>
  <c r="R30" i="18" s="1"/>
  <c r="S51" i="19"/>
  <c r="R98" i="18" s="1"/>
  <c r="S39" i="19"/>
  <c r="R74" i="18" s="1"/>
  <c r="S22" i="19"/>
  <c r="R40" i="18" s="1"/>
  <c r="S20" i="19"/>
  <c r="R36" i="18" s="1"/>
  <c r="U9" i="10"/>
  <c r="BN13" i="1" s="1"/>
  <c r="U79" i="10"/>
  <c r="BN59" i="1" s="1"/>
  <c r="O15" i="19"/>
  <c r="N26" i="18" s="1"/>
  <c r="O42" i="19"/>
  <c r="N80" i="18" s="1"/>
  <c r="O34" i="19"/>
  <c r="N64" i="18" s="1"/>
  <c r="O31" i="19"/>
  <c r="N58" i="18" s="1"/>
  <c r="O19" i="19"/>
  <c r="N34" i="18" s="1"/>
  <c r="U63" i="9"/>
  <c r="BM55" i="1" s="1"/>
  <c r="U71" i="9"/>
  <c r="BM57" i="1" s="1"/>
  <c r="U79" i="9"/>
  <c r="BM59" i="1" s="1"/>
  <c r="U21" i="9"/>
  <c r="BM16" i="1" s="1"/>
  <c r="K45" i="19"/>
  <c r="J86" i="18" s="1"/>
  <c r="K43" i="19"/>
  <c r="J82" i="18" s="1"/>
  <c r="K41" i="19"/>
  <c r="J78" i="18" s="1"/>
  <c r="K6" i="19"/>
  <c r="J12" i="18" s="1"/>
  <c r="AK44" i="1"/>
  <c r="AH44" i="1"/>
  <c r="AJ44" i="1"/>
  <c r="AF44" i="1"/>
  <c r="M9" i="18"/>
  <c r="AI9" i="1"/>
  <c r="BH42" i="1"/>
  <c r="AL54" i="1"/>
  <c r="BH54" i="1"/>
  <c r="H91" i="18"/>
  <c r="BH49" i="1"/>
  <c r="AH56" i="1"/>
  <c r="AJ56" i="1"/>
  <c r="AC21" i="1"/>
  <c r="AB31" i="18" s="1"/>
  <c r="AA31" i="18"/>
  <c r="S99" i="18"/>
  <c r="U55" i="1"/>
  <c r="T99" i="18" s="1"/>
  <c r="W9" i="18"/>
  <c r="BE8" i="1"/>
  <c r="G97" i="18"/>
  <c r="I54" i="1"/>
  <c r="BA53" i="1"/>
  <c r="I53" i="1"/>
  <c r="W93" i="18"/>
  <c r="BE52" i="1"/>
  <c r="Y52" i="1"/>
  <c r="AA89" i="18"/>
  <c r="Y32" i="1"/>
  <c r="X53" i="18" s="1"/>
  <c r="BE32" i="1"/>
  <c r="BE22" i="1"/>
  <c r="BH22" i="1" s="1"/>
  <c r="Y22" i="1"/>
  <c r="X33" i="18" s="1"/>
  <c r="O22" i="18"/>
  <c r="BC16" i="1"/>
  <c r="U15" i="1"/>
  <c r="BD15" i="1"/>
  <c r="S21" i="18"/>
  <c r="BA10" i="1"/>
  <c r="G13" i="18"/>
  <c r="U31" i="1"/>
  <c r="S51" i="18"/>
  <c r="Q55" i="1"/>
  <c r="W91" i="18"/>
  <c r="Y51" i="1"/>
  <c r="X91" i="18" s="1"/>
  <c r="BE51" i="1"/>
  <c r="U50" i="1"/>
  <c r="T89" i="18" s="1"/>
  <c r="Q46" i="1"/>
  <c r="BC46" i="1"/>
  <c r="Q45" i="1"/>
  <c r="O79" i="18"/>
  <c r="BA41" i="1"/>
  <c r="G71" i="18"/>
  <c r="I41" i="1"/>
  <c r="BE40" i="1"/>
  <c r="Y40" i="1"/>
  <c r="Y35" i="1"/>
  <c r="W59" i="18"/>
  <c r="K59" i="18"/>
  <c r="O57" i="18"/>
  <c r="BC34" i="1"/>
  <c r="Q33" i="1"/>
  <c r="BD32" i="1"/>
  <c r="U32" i="1"/>
  <c r="M27" i="1"/>
  <c r="U26" i="1"/>
  <c r="T41" i="18" s="1"/>
  <c r="O27" i="18"/>
  <c r="Q19" i="1"/>
  <c r="AA21" i="18"/>
  <c r="BB12" i="1"/>
  <c r="M12" i="1"/>
  <c r="W15" i="18"/>
  <c r="BE11" i="1"/>
  <c r="AL11" i="1" s="1"/>
  <c r="Q10" i="1"/>
  <c r="S7" i="18"/>
  <c r="U7" i="1"/>
  <c r="O103" i="18"/>
  <c r="Q59" i="1"/>
  <c r="G103" i="18"/>
  <c r="BA59" i="1"/>
  <c r="AC57" i="1"/>
  <c r="AB101" i="18" s="1"/>
  <c r="BF57" i="1"/>
  <c r="BA57" i="1"/>
  <c r="I57" i="1"/>
  <c r="G91" i="18"/>
  <c r="BA51" i="1"/>
  <c r="Y49" i="1"/>
  <c r="BE49" i="1"/>
  <c r="Y48" i="1"/>
  <c r="BE48" i="1"/>
  <c r="AA81" i="18"/>
  <c r="AC46" i="1"/>
  <c r="AB81" i="18" s="1"/>
  <c r="U46" i="1"/>
  <c r="T81" i="18" s="1"/>
  <c r="BD46" i="1"/>
  <c r="G77" i="18"/>
  <c r="I44" i="1"/>
  <c r="Y42" i="1"/>
  <c r="W73" i="18"/>
  <c r="AA45" i="18"/>
  <c r="BF28" i="1"/>
  <c r="AC26" i="1"/>
  <c r="AB41" i="18" s="1"/>
  <c r="AA41" i="18"/>
  <c r="M24" i="1"/>
  <c r="BB24" i="1"/>
  <c r="Q22" i="1"/>
  <c r="O33" i="18"/>
  <c r="BE18" i="1"/>
  <c r="Y18" i="1"/>
  <c r="W23" i="18"/>
  <c r="BE17" i="1"/>
  <c r="G21" i="18"/>
  <c r="BA15" i="1"/>
  <c r="BA14" i="1"/>
  <c r="I14" i="1"/>
  <c r="BD12" i="1"/>
  <c r="U12" i="1"/>
  <c r="T17" i="18" s="1"/>
  <c r="W102" i="18"/>
  <c r="Y8" i="1"/>
  <c r="BF21" i="1"/>
  <c r="U39" i="1"/>
  <c r="S67" i="18"/>
  <c r="BD39" i="1"/>
  <c r="W19" i="18"/>
  <c r="Y13" i="1"/>
  <c r="AA27" i="18"/>
  <c r="AC19" i="1"/>
  <c r="AB27" i="18" s="1"/>
  <c r="BE59" i="1"/>
  <c r="AC54" i="1"/>
  <c r="AB97" i="18" s="1"/>
  <c r="AA97" i="18"/>
  <c r="BB53" i="1"/>
  <c r="M53" i="1"/>
  <c r="L95" i="18" s="1"/>
  <c r="AC51" i="1"/>
  <c r="AB91" i="18" s="1"/>
  <c r="M51" i="1"/>
  <c r="L91" i="18" s="1"/>
  <c r="Y50" i="1"/>
  <c r="X89" i="18" s="1"/>
  <c r="Q50" i="1"/>
  <c r="P89" i="18" s="1"/>
  <c r="AA87" i="18"/>
  <c r="BF49" i="1"/>
  <c r="U43" i="1"/>
  <c r="BD43" i="1"/>
  <c r="AA73" i="18"/>
  <c r="AC42" i="1"/>
  <c r="AB73" i="18" s="1"/>
  <c r="K69" i="18"/>
  <c r="BB40" i="1"/>
  <c r="BA38" i="1"/>
  <c r="BF36" i="1"/>
  <c r="BH36" i="1" s="1"/>
  <c r="AA61" i="18"/>
  <c r="W57" i="18"/>
  <c r="BE34" i="1"/>
  <c r="K57" i="18"/>
  <c r="W53" i="18"/>
  <c r="BC30" i="1"/>
  <c r="BH30" i="1" s="1"/>
  <c r="G47" i="18"/>
  <c r="BA29" i="1"/>
  <c r="O43" i="18"/>
  <c r="BC27" i="1"/>
  <c r="G43" i="18"/>
  <c r="BA27" i="1"/>
  <c r="O41" i="18"/>
  <c r="Q26" i="1"/>
  <c r="P41" i="18" s="1"/>
  <c r="I26" i="1"/>
  <c r="BA26" i="1"/>
  <c r="W39" i="18"/>
  <c r="Y25" i="1"/>
  <c r="W31" i="18"/>
  <c r="Y21" i="1"/>
  <c r="X31" i="18" s="1"/>
  <c r="O31" i="18"/>
  <c r="BC21" i="1"/>
  <c r="Q21" i="1"/>
  <c r="P31" i="18" s="1"/>
  <c r="G31" i="18"/>
  <c r="BA21" i="1"/>
  <c r="I21" i="1"/>
  <c r="W29" i="18"/>
  <c r="BE20" i="1"/>
  <c r="AL20" i="1" s="1"/>
  <c r="Q12" i="1"/>
  <c r="P17" i="18" s="1"/>
  <c r="I7" i="1"/>
  <c r="O10" i="15"/>
  <c r="P10" i="15" s="1"/>
  <c r="O6" i="15"/>
  <c r="P6" i="15" s="1"/>
  <c r="O49" i="15"/>
  <c r="P49" i="15" s="1"/>
  <c r="O247" i="15"/>
  <c r="P247" i="15" s="1"/>
  <c r="O69" i="15"/>
  <c r="P69" i="15" s="1"/>
  <c r="O153" i="15"/>
  <c r="P153" i="15" s="1"/>
  <c r="G32" i="19"/>
  <c r="F60" i="18" s="1"/>
  <c r="W28" i="19"/>
  <c r="V52" i="18" s="1"/>
  <c r="S40" i="19"/>
  <c r="R76" i="18" s="1"/>
  <c r="O29" i="19"/>
  <c r="N54" i="18" s="1"/>
  <c r="O32" i="19"/>
  <c r="N60" i="18" s="1"/>
  <c r="O45" i="19"/>
  <c r="N86" i="18" s="1"/>
  <c r="O51" i="19"/>
  <c r="N98" i="18" s="1"/>
  <c r="K36" i="19"/>
  <c r="J68" i="18" s="1"/>
  <c r="K54" i="19"/>
  <c r="K10" i="19"/>
  <c r="O12" i="19"/>
  <c r="S10" i="19"/>
  <c r="AA12" i="19"/>
  <c r="S3" i="15"/>
  <c r="G42" i="19"/>
  <c r="F80" i="18" s="1"/>
  <c r="G38" i="19"/>
  <c r="F72" i="18" s="1"/>
  <c r="AA17" i="19"/>
  <c r="Z30" i="18" s="1"/>
  <c r="AA25" i="19"/>
  <c r="Z46" i="18" s="1"/>
  <c r="AA29" i="19"/>
  <c r="Z54" i="18" s="1"/>
  <c r="AA36" i="19"/>
  <c r="Z68" i="18" s="1"/>
  <c r="AA48" i="19"/>
  <c r="Z92" i="18" s="1"/>
  <c r="W27" i="19"/>
  <c r="V50" i="18" s="1"/>
  <c r="W29" i="19"/>
  <c r="V54" i="18" s="1"/>
  <c r="W31" i="19"/>
  <c r="V58" i="18" s="1"/>
  <c r="S6" i="19"/>
  <c r="R12" i="18" s="1"/>
  <c r="S16" i="19"/>
  <c r="R28" i="18" s="1"/>
  <c r="S32" i="19"/>
  <c r="R60" i="18" s="1"/>
  <c r="S38" i="19"/>
  <c r="R72" i="18" s="1"/>
  <c r="S42" i="19"/>
  <c r="R80" i="18" s="1"/>
  <c r="K27" i="19"/>
  <c r="J50" i="18" s="1"/>
  <c r="K31" i="19"/>
  <c r="J58" i="18" s="1"/>
  <c r="K34" i="19"/>
  <c r="J64" i="18" s="1"/>
  <c r="K52" i="19"/>
  <c r="O54" i="19"/>
  <c r="S54" i="19"/>
  <c r="W12" i="19"/>
  <c r="G6" i="19"/>
  <c r="F12" i="18" s="1"/>
  <c r="G7" i="19"/>
  <c r="F14" i="18" s="1"/>
  <c r="W6" i="19"/>
  <c r="V12" i="18" s="1"/>
  <c r="W39" i="19"/>
  <c r="V74" i="18" s="1"/>
  <c r="K12" i="19"/>
  <c r="O52" i="19"/>
  <c r="W54" i="19"/>
  <c r="AA52" i="19"/>
  <c r="G52" i="19"/>
  <c r="AA44" i="19"/>
  <c r="Z84" i="18" s="1"/>
  <c r="G29" i="19"/>
  <c r="F54" i="18" s="1"/>
  <c r="G44" i="19"/>
  <c r="F84" i="18" s="1"/>
  <c r="AA32" i="19"/>
  <c r="Z60" i="18" s="1"/>
  <c r="S25" i="19"/>
  <c r="R46" i="18" s="1"/>
  <c r="S26" i="19"/>
  <c r="R48" i="18" s="1"/>
  <c r="S29" i="19"/>
  <c r="R54" i="18" s="1"/>
  <c r="S52" i="19"/>
  <c r="N9" i="1" l="1"/>
  <c r="AF13" i="1"/>
  <c r="AN56" i="1"/>
  <c r="BJ56" i="1" s="1"/>
  <c r="AM56" i="1" s="1"/>
  <c r="AG13" i="1"/>
  <c r="AG47" i="1"/>
  <c r="AF9" i="1"/>
  <c r="AJ13" i="1"/>
  <c r="AI13" i="1"/>
  <c r="BI7" i="1"/>
  <c r="AG7" i="1"/>
  <c r="AK7" i="1"/>
  <c r="AI7" i="1"/>
  <c r="AJ7" i="1"/>
  <c r="AH7" i="1"/>
  <c r="AF7" i="1"/>
  <c r="AL22" i="1"/>
  <c r="H22" i="18"/>
  <c r="AN16" i="1"/>
  <c r="AK47" i="1"/>
  <c r="AF47" i="1"/>
  <c r="BI47" i="1"/>
  <c r="AH47" i="1"/>
  <c r="AI47" i="1"/>
  <c r="L45" i="18"/>
  <c r="AN28" i="1"/>
  <c r="AL9" i="1"/>
  <c r="BH45" i="1"/>
  <c r="BH50" i="1"/>
  <c r="BH37" i="1"/>
  <c r="AL37" i="1"/>
  <c r="AL58" i="1"/>
  <c r="BH58" i="1"/>
  <c r="AN47" i="1"/>
  <c r="H83" i="18"/>
  <c r="AN9" i="1"/>
  <c r="AB65" i="18"/>
  <c r="AN38" i="1"/>
  <c r="BH25" i="1"/>
  <c r="AL25" i="1"/>
  <c r="H102" i="18"/>
  <c r="AN58" i="1"/>
  <c r="BI9" i="1"/>
  <c r="AG9" i="1"/>
  <c r="AK9" i="1"/>
  <c r="AG44" i="1"/>
  <c r="P15" i="18"/>
  <c r="AN11" i="1"/>
  <c r="T35" i="18"/>
  <c r="AN23" i="1"/>
  <c r="AL50" i="1"/>
  <c r="H49" i="18"/>
  <c r="AN30" i="1"/>
  <c r="AJ9" i="1"/>
  <c r="AI44" i="1"/>
  <c r="AD8" i="1"/>
  <c r="AC7" i="18"/>
  <c r="BH33" i="1"/>
  <c r="AN36" i="1"/>
  <c r="BH19" i="1"/>
  <c r="AL19" i="1"/>
  <c r="AL35" i="1"/>
  <c r="BH35" i="1"/>
  <c r="H63" i="18"/>
  <c r="AN37" i="1"/>
  <c r="AL55" i="1"/>
  <c r="BH55" i="1"/>
  <c r="Z7" i="1"/>
  <c r="Y7" i="18" s="1"/>
  <c r="X7" i="18"/>
  <c r="BH23" i="1"/>
  <c r="BH31" i="1"/>
  <c r="AL31" i="1"/>
  <c r="AN17" i="1"/>
  <c r="AO17" i="1" s="1"/>
  <c r="H23" i="18"/>
  <c r="X47" i="18"/>
  <c r="AN29" i="1"/>
  <c r="AL7" i="1"/>
  <c r="L29" i="18"/>
  <c r="AN20" i="1"/>
  <c r="AN34" i="1"/>
  <c r="AF22" i="1"/>
  <c r="AI22" i="1"/>
  <c r="AH22" i="1"/>
  <c r="AG22" i="1"/>
  <c r="AJ22" i="1"/>
  <c r="AK22" i="1"/>
  <c r="BI22" i="1"/>
  <c r="P13" i="18"/>
  <c r="AN10" i="1"/>
  <c r="P79" i="18"/>
  <c r="AN45" i="1"/>
  <c r="T75" i="18"/>
  <c r="AN43" i="1"/>
  <c r="AL39" i="1"/>
  <c r="BH39" i="1"/>
  <c r="AN14" i="1"/>
  <c r="H20" i="18"/>
  <c r="BH17" i="1"/>
  <c r="AL17" i="1"/>
  <c r="AL48" i="1"/>
  <c r="BH48" i="1"/>
  <c r="P103" i="18"/>
  <c r="AN59" i="1"/>
  <c r="BH12" i="1"/>
  <c r="AL12" i="1"/>
  <c r="P55" i="18"/>
  <c r="AN33" i="1"/>
  <c r="H71" i="18"/>
  <c r="AN41" i="1"/>
  <c r="H95" i="18"/>
  <c r="AN53" i="1"/>
  <c r="BH8" i="1"/>
  <c r="AL8" i="1"/>
  <c r="AI49" i="1"/>
  <c r="BI49" i="1"/>
  <c r="AG49" i="1"/>
  <c r="AJ49" i="1"/>
  <c r="AK49" i="1"/>
  <c r="AH49" i="1"/>
  <c r="AF49" i="1"/>
  <c r="BH26" i="1"/>
  <c r="AL26" i="1"/>
  <c r="BH27" i="1"/>
  <c r="AL27" i="1"/>
  <c r="AL29" i="1"/>
  <c r="BH29" i="1"/>
  <c r="AG36" i="1"/>
  <c r="AI36" i="1"/>
  <c r="AJ36" i="1"/>
  <c r="AK36" i="1"/>
  <c r="AH36" i="1"/>
  <c r="BI36" i="1"/>
  <c r="BJ36" i="1" s="1"/>
  <c r="AM36" i="1" s="1"/>
  <c r="AF36" i="1"/>
  <c r="BH14" i="1"/>
  <c r="AL14" i="1"/>
  <c r="P33" i="18"/>
  <c r="AN22" i="1"/>
  <c r="BJ22" i="1" s="1"/>
  <c r="AM22" i="1" s="1"/>
  <c r="AN42" i="1"/>
  <c r="X73" i="18"/>
  <c r="X85" i="18"/>
  <c r="AN48" i="1"/>
  <c r="L43" i="18"/>
  <c r="AN27" i="1"/>
  <c r="BH34" i="1"/>
  <c r="AL34" i="1"/>
  <c r="X59" i="18"/>
  <c r="AN35" i="1"/>
  <c r="AL46" i="1"/>
  <c r="BH46" i="1"/>
  <c r="T51" i="18"/>
  <c r="AN31" i="1"/>
  <c r="T21" i="18"/>
  <c r="AN15" i="1"/>
  <c r="AN52" i="1"/>
  <c r="X93" i="18"/>
  <c r="BH53" i="1"/>
  <c r="AL53" i="1"/>
  <c r="AL30" i="1"/>
  <c r="AG54" i="1"/>
  <c r="BI54" i="1"/>
  <c r="AJ54" i="1"/>
  <c r="AI54" i="1"/>
  <c r="AF54" i="1"/>
  <c r="AK54" i="1"/>
  <c r="AH54" i="1"/>
  <c r="X9" i="18"/>
  <c r="AN8" i="1"/>
  <c r="H41" i="18"/>
  <c r="AN26" i="1"/>
  <c r="BH38" i="1"/>
  <c r="AL38" i="1"/>
  <c r="X19" i="18"/>
  <c r="AN13" i="1"/>
  <c r="BJ13" i="1" s="1"/>
  <c r="AM13" i="1" s="1"/>
  <c r="T67" i="18"/>
  <c r="AN39" i="1"/>
  <c r="AL15" i="1"/>
  <c r="BH15" i="1"/>
  <c r="X25" i="18"/>
  <c r="AN18" i="1"/>
  <c r="BH24" i="1"/>
  <c r="AL24" i="1"/>
  <c r="BH28" i="1"/>
  <c r="AL28" i="1"/>
  <c r="AN44" i="1"/>
  <c r="BJ44" i="1" s="1"/>
  <c r="AM44" i="1" s="1"/>
  <c r="H77" i="18"/>
  <c r="AL49" i="1"/>
  <c r="H101" i="18"/>
  <c r="AN57" i="1"/>
  <c r="BH59" i="1"/>
  <c r="AL59" i="1"/>
  <c r="T7" i="18"/>
  <c r="V7" i="1"/>
  <c r="P27" i="18"/>
  <c r="AN19" i="1"/>
  <c r="T53" i="18"/>
  <c r="AN32" i="1"/>
  <c r="X69" i="18"/>
  <c r="AN40" i="1"/>
  <c r="AL41" i="1"/>
  <c r="BH41" i="1"/>
  <c r="P81" i="18"/>
  <c r="AN46" i="1"/>
  <c r="AL10" i="1"/>
  <c r="BH10" i="1"/>
  <c r="BH16" i="1"/>
  <c r="AL16" i="1"/>
  <c r="AL52" i="1"/>
  <c r="BH52" i="1"/>
  <c r="H97" i="18"/>
  <c r="AN54" i="1"/>
  <c r="BJ54" i="1" s="1"/>
  <c r="AM54" i="1" s="1"/>
  <c r="AL36" i="1"/>
  <c r="BH11" i="1"/>
  <c r="R10" i="1"/>
  <c r="M11" i="18"/>
  <c r="N10" i="1"/>
  <c r="BH21" i="1"/>
  <c r="AL21" i="1"/>
  <c r="AL51" i="1"/>
  <c r="BH51" i="1"/>
  <c r="H7" i="18"/>
  <c r="AN7" i="1"/>
  <c r="J7" i="1"/>
  <c r="AN21" i="1"/>
  <c r="H31" i="18"/>
  <c r="X39" i="18"/>
  <c r="AN25" i="1"/>
  <c r="AK30" i="1"/>
  <c r="AF30" i="1"/>
  <c r="AI30" i="1"/>
  <c r="BI30" i="1"/>
  <c r="AJ30" i="1"/>
  <c r="AH30" i="1"/>
  <c r="AG30" i="1"/>
  <c r="AL40" i="1"/>
  <c r="BH40" i="1"/>
  <c r="BH43" i="1"/>
  <c r="AL43" i="1"/>
  <c r="AL18" i="1"/>
  <c r="BH18" i="1"/>
  <c r="AN24" i="1"/>
  <c r="L37" i="18"/>
  <c r="X87" i="18"/>
  <c r="AN49" i="1"/>
  <c r="BH57" i="1"/>
  <c r="AL57" i="1"/>
  <c r="L17" i="18"/>
  <c r="AN12" i="1"/>
  <c r="BH32" i="1"/>
  <c r="P99" i="18"/>
  <c r="AN55" i="1"/>
  <c r="BH20" i="1"/>
  <c r="AN51" i="1"/>
  <c r="AI42" i="1"/>
  <c r="AJ42" i="1"/>
  <c r="AG42" i="1"/>
  <c r="AK42" i="1"/>
  <c r="BI42" i="1"/>
  <c r="AF42" i="1"/>
  <c r="AH42" i="1"/>
  <c r="AN50" i="1"/>
  <c r="BJ9" i="1" l="1"/>
  <c r="AM9" i="1" s="1"/>
  <c r="AK58" i="1"/>
  <c r="AH58" i="1"/>
  <c r="AI58" i="1"/>
  <c r="AF58" i="1"/>
  <c r="BI58" i="1"/>
  <c r="BJ58" i="1" s="1"/>
  <c r="AM58" i="1" s="1"/>
  <c r="AG58" i="1"/>
  <c r="AJ58" i="1"/>
  <c r="AI55" i="1"/>
  <c r="AJ55" i="1"/>
  <c r="AG55" i="1"/>
  <c r="BI55" i="1"/>
  <c r="BJ55" i="1" s="1"/>
  <c r="AM55" i="1" s="1"/>
  <c r="AF55" i="1"/>
  <c r="AK55" i="1"/>
  <c r="AH55" i="1"/>
  <c r="AF50" i="1"/>
  <c r="AK50" i="1"/>
  <c r="AJ50" i="1"/>
  <c r="AI50" i="1"/>
  <c r="BI50" i="1"/>
  <c r="BJ50" i="1" s="1"/>
  <c r="AM50" i="1" s="1"/>
  <c r="AG50" i="1"/>
  <c r="AH50" i="1"/>
  <c r="BJ49" i="1"/>
  <c r="AM49" i="1" s="1"/>
  <c r="BJ30" i="1"/>
  <c r="AM30" i="1" s="1"/>
  <c r="BI35" i="1"/>
  <c r="BJ35" i="1" s="1"/>
  <c r="AM35" i="1" s="1"/>
  <c r="AK35" i="1"/>
  <c r="AG35" i="1"/>
  <c r="AH35" i="1"/>
  <c r="AI35" i="1"/>
  <c r="AJ35" i="1"/>
  <c r="AF35" i="1"/>
  <c r="AJ25" i="1"/>
  <c r="AF25" i="1"/>
  <c r="AH25" i="1"/>
  <c r="AG25" i="1"/>
  <c r="AK25" i="1"/>
  <c r="AI25" i="1"/>
  <c r="BI25" i="1"/>
  <c r="AD9" i="1"/>
  <c r="AC9" i="18"/>
  <c r="AG37" i="1"/>
  <c r="AI37" i="1"/>
  <c r="AJ37" i="1"/>
  <c r="AH37" i="1"/>
  <c r="BI37" i="1"/>
  <c r="BJ37" i="1" s="1"/>
  <c r="AM37" i="1" s="1"/>
  <c r="AK37" i="1"/>
  <c r="AF37" i="1"/>
  <c r="AF45" i="1"/>
  <c r="AG45" i="1"/>
  <c r="AJ45" i="1"/>
  <c r="AI45" i="1"/>
  <c r="AH45" i="1"/>
  <c r="BI45" i="1"/>
  <c r="BJ45" i="1" s="1"/>
  <c r="AM45" i="1" s="1"/>
  <c r="AK45" i="1"/>
  <c r="Z8" i="1"/>
  <c r="Y9" i="18" s="1"/>
  <c r="AI19" i="1"/>
  <c r="AF19" i="1"/>
  <c r="AG19" i="1"/>
  <c r="AH19" i="1"/>
  <c r="AK19" i="1"/>
  <c r="AJ19" i="1"/>
  <c r="BI19" i="1"/>
  <c r="BJ19" i="1" s="1"/>
  <c r="AM19" i="1" s="1"/>
  <c r="BJ25" i="1"/>
  <c r="AM25" i="1" s="1"/>
  <c r="AJ31" i="1"/>
  <c r="AG31" i="1"/>
  <c r="AK31" i="1"/>
  <c r="BI31" i="1"/>
  <c r="BJ31" i="1" s="1"/>
  <c r="AM31" i="1" s="1"/>
  <c r="AI31" i="1"/>
  <c r="AF31" i="1"/>
  <c r="AH31" i="1"/>
  <c r="AK23" i="1"/>
  <c r="AI23" i="1"/>
  <c r="BI23" i="1"/>
  <c r="BJ23" i="1" s="1"/>
  <c r="AM23" i="1" s="1"/>
  <c r="AH23" i="1"/>
  <c r="AG23" i="1"/>
  <c r="AJ23" i="1"/>
  <c r="AF23" i="1"/>
  <c r="AH33" i="1"/>
  <c r="BI33" i="1"/>
  <c r="BJ33" i="1" s="1"/>
  <c r="AM33" i="1" s="1"/>
  <c r="AK33" i="1"/>
  <c r="AG33" i="1"/>
  <c r="AI33" i="1"/>
  <c r="AJ33" i="1"/>
  <c r="AF33" i="1"/>
  <c r="BJ47" i="1"/>
  <c r="AM47" i="1" s="1"/>
  <c r="AI18" i="1"/>
  <c r="AG18" i="1"/>
  <c r="AH18" i="1"/>
  <c r="AK18" i="1"/>
  <c r="BI18" i="1"/>
  <c r="BJ18" i="1" s="1"/>
  <c r="AM18" i="1" s="1"/>
  <c r="AJ18" i="1"/>
  <c r="AF18" i="1"/>
  <c r="AG40" i="1"/>
  <c r="AF40" i="1"/>
  <c r="AJ40" i="1"/>
  <c r="AK40" i="1"/>
  <c r="AH40" i="1"/>
  <c r="BI40" i="1"/>
  <c r="BJ40" i="1" s="1"/>
  <c r="AM40" i="1" s="1"/>
  <c r="AI40" i="1"/>
  <c r="AJ51" i="1"/>
  <c r="AH51" i="1"/>
  <c r="AG51" i="1"/>
  <c r="BI51" i="1"/>
  <c r="AI51" i="1"/>
  <c r="AK51" i="1"/>
  <c r="AF51" i="1"/>
  <c r="N11" i="1"/>
  <c r="M13" i="18"/>
  <c r="AO18" i="1"/>
  <c r="AO19" i="1" s="1"/>
  <c r="AO20" i="1" s="1"/>
  <c r="AO21" i="1" s="1"/>
  <c r="AO22" i="1" s="1"/>
  <c r="AO23" i="1" s="1"/>
  <c r="AO24" i="1" s="1"/>
  <c r="AO25" i="1" s="1"/>
  <c r="AO26" i="1" s="1"/>
  <c r="AO27" i="1" s="1"/>
  <c r="AO28" i="1" s="1"/>
  <c r="AO29" i="1" s="1"/>
  <c r="AO30" i="1" s="1"/>
  <c r="AO31" i="1" s="1"/>
  <c r="AO32" i="1" s="1"/>
  <c r="AO33" i="1" s="1"/>
  <c r="AO34" i="1" s="1"/>
  <c r="AF53" i="1"/>
  <c r="BI53" i="1"/>
  <c r="BJ53" i="1" s="1"/>
  <c r="AM53" i="1" s="1"/>
  <c r="AI53" i="1"/>
  <c r="AK53" i="1"/>
  <c r="AJ53" i="1"/>
  <c r="AG53" i="1"/>
  <c r="AH53" i="1"/>
  <c r="AI34" i="1"/>
  <c r="AJ34" i="1"/>
  <c r="AH34" i="1"/>
  <c r="BI34" i="1"/>
  <c r="BJ34" i="1" s="1"/>
  <c r="AM34" i="1" s="1"/>
  <c r="AG34" i="1"/>
  <c r="AK34" i="1"/>
  <c r="AF34" i="1"/>
  <c r="AI8" i="1"/>
  <c r="AK8" i="1"/>
  <c r="AG8" i="1"/>
  <c r="AJ8" i="1"/>
  <c r="BI8" i="1"/>
  <c r="BJ8" i="1" s="1"/>
  <c r="AM8" i="1" s="1"/>
  <c r="AF8" i="1"/>
  <c r="AH8" i="1"/>
  <c r="AH12" i="1"/>
  <c r="AF12" i="1"/>
  <c r="AG12" i="1"/>
  <c r="BI12" i="1"/>
  <c r="AJ12" i="1"/>
  <c r="AK12" i="1"/>
  <c r="AI12" i="1"/>
  <c r="BJ51" i="1"/>
  <c r="AM51" i="1" s="1"/>
  <c r="AH20" i="1"/>
  <c r="AI20" i="1"/>
  <c r="AF20" i="1"/>
  <c r="AG20" i="1"/>
  <c r="AJ20" i="1"/>
  <c r="AK20" i="1"/>
  <c r="BI20" i="1"/>
  <c r="BJ20" i="1" s="1"/>
  <c r="AM20" i="1" s="1"/>
  <c r="AI28" i="1"/>
  <c r="AG28" i="1"/>
  <c r="AF28" i="1"/>
  <c r="AJ28" i="1"/>
  <c r="AK28" i="1"/>
  <c r="BI28" i="1"/>
  <c r="BJ28" i="1" s="1"/>
  <c r="AM28" i="1" s="1"/>
  <c r="AH28" i="1"/>
  <c r="AF38" i="1"/>
  <c r="AG38" i="1"/>
  <c r="AI38" i="1"/>
  <c r="AK38" i="1"/>
  <c r="AJ38" i="1"/>
  <c r="AH38" i="1"/>
  <c r="BI38" i="1"/>
  <c r="BJ38" i="1" s="1"/>
  <c r="AM38" i="1" s="1"/>
  <c r="AO35" i="1"/>
  <c r="AO36" i="1" s="1"/>
  <c r="AO37" i="1" s="1"/>
  <c r="AO38" i="1" s="1"/>
  <c r="AO39" i="1" s="1"/>
  <c r="AO40" i="1" s="1"/>
  <c r="AO41" i="1" s="1"/>
  <c r="AO42" i="1" s="1"/>
  <c r="AO43" i="1" s="1"/>
  <c r="AO44" i="1" s="1"/>
  <c r="AO45" i="1" s="1"/>
  <c r="AO46" i="1" s="1"/>
  <c r="AO47" i="1" s="1"/>
  <c r="AO48" i="1" s="1"/>
  <c r="AO49" i="1" s="1"/>
  <c r="AO50" i="1" s="1"/>
  <c r="AO51" i="1" s="1"/>
  <c r="AO52" i="1" s="1"/>
  <c r="AO53" i="1" s="1"/>
  <c r="AO54" i="1" s="1"/>
  <c r="AO55" i="1" s="1"/>
  <c r="AO56" i="1" s="1"/>
  <c r="AO57" i="1" s="1"/>
  <c r="AO58" i="1" s="1"/>
  <c r="AO59" i="1" s="1"/>
  <c r="AH27" i="1"/>
  <c r="AK27" i="1"/>
  <c r="AI27" i="1"/>
  <c r="AG27" i="1"/>
  <c r="AJ27" i="1"/>
  <c r="AF27" i="1"/>
  <c r="BI27" i="1"/>
  <c r="BJ27" i="1" s="1"/>
  <c r="AM27" i="1" s="1"/>
  <c r="AJ39" i="1"/>
  <c r="BI39" i="1"/>
  <c r="BJ39" i="1" s="1"/>
  <c r="AM39" i="1" s="1"/>
  <c r="AG39" i="1"/>
  <c r="AF39" i="1"/>
  <c r="AK39" i="1"/>
  <c r="AI39" i="1"/>
  <c r="AH39" i="1"/>
  <c r="BJ12" i="1"/>
  <c r="AM12" i="1" s="1"/>
  <c r="I7" i="18"/>
  <c r="J8" i="1"/>
  <c r="AO7" i="1"/>
  <c r="AO8" i="1" s="1"/>
  <c r="AO9" i="1" s="1"/>
  <c r="AO10" i="1" s="1"/>
  <c r="AO11" i="1" s="1"/>
  <c r="AO12" i="1" s="1"/>
  <c r="AO13" i="1" s="1"/>
  <c r="AO14" i="1" s="1"/>
  <c r="AO15" i="1" s="1"/>
  <c r="AO16" i="1" s="1"/>
  <c r="BJ7" i="1"/>
  <c r="AM7" i="1" s="1"/>
  <c r="AD65" i="1"/>
  <c r="R11" i="1"/>
  <c r="Q13" i="18"/>
  <c r="AI16" i="1"/>
  <c r="AG16" i="1"/>
  <c r="AF16" i="1"/>
  <c r="AH16" i="1"/>
  <c r="AK16" i="1"/>
  <c r="AJ16" i="1"/>
  <c r="BI16" i="1"/>
  <c r="BJ16" i="1" s="1"/>
  <c r="AM16" i="1" s="1"/>
  <c r="AH59" i="1"/>
  <c r="BI59" i="1"/>
  <c r="BJ59" i="1" s="1"/>
  <c r="AM59" i="1" s="1"/>
  <c r="AJ59" i="1"/>
  <c r="AG59" i="1"/>
  <c r="AF59" i="1"/>
  <c r="AI59" i="1"/>
  <c r="AK59" i="1"/>
  <c r="AJ15" i="1"/>
  <c r="AI15" i="1"/>
  <c r="AH15" i="1"/>
  <c r="AG15" i="1"/>
  <c r="AK15" i="1"/>
  <c r="BI15" i="1"/>
  <c r="AF15" i="1"/>
  <c r="BJ42" i="1"/>
  <c r="AM42" i="1" s="1"/>
  <c r="AF14" i="1"/>
  <c r="AG14" i="1"/>
  <c r="AJ14" i="1"/>
  <c r="AK14" i="1"/>
  <c r="AH14" i="1"/>
  <c r="AI14" i="1"/>
  <c r="BI14" i="1"/>
  <c r="BJ14" i="1" s="1"/>
  <c r="AM14" i="1" s="1"/>
  <c r="AI29" i="1"/>
  <c r="AF29" i="1"/>
  <c r="AH29" i="1"/>
  <c r="AG29" i="1"/>
  <c r="AK29" i="1"/>
  <c r="AJ29" i="1"/>
  <c r="BI29" i="1"/>
  <c r="BJ29" i="1" s="1"/>
  <c r="AM29" i="1" s="1"/>
  <c r="AH17" i="1"/>
  <c r="AI17" i="1"/>
  <c r="AK17" i="1"/>
  <c r="AF17" i="1"/>
  <c r="BI17" i="1"/>
  <c r="BJ17" i="1" s="1"/>
  <c r="AM17" i="1" s="1"/>
  <c r="AG17" i="1"/>
  <c r="AJ17" i="1"/>
  <c r="AF32" i="1"/>
  <c r="AG32" i="1"/>
  <c r="AK32" i="1"/>
  <c r="AI32" i="1"/>
  <c r="BI32" i="1"/>
  <c r="AH32" i="1"/>
  <c r="AJ32" i="1"/>
  <c r="AJ57" i="1"/>
  <c r="AK57" i="1"/>
  <c r="AF57" i="1"/>
  <c r="AH57" i="1"/>
  <c r="AG57" i="1"/>
  <c r="AI57" i="1"/>
  <c r="BI57" i="1"/>
  <c r="BJ57" i="1" s="1"/>
  <c r="AM57" i="1" s="1"/>
  <c r="AF43" i="1"/>
  <c r="BI43" i="1"/>
  <c r="BJ43" i="1" s="1"/>
  <c r="AM43" i="1" s="1"/>
  <c r="AG43" i="1"/>
  <c r="AI43" i="1"/>
  <c r="AJ43" i="1"/>
  <c r="AH43" i="1"/>
  <c r="AK43" i="1"/>
  <c r="AH21" i="1"/>
  <c r="AG21" i="1"/>
  <c r="AF21" i="1"/>
  <c r="BI21" i="1"/>
  <c r="BJ21" i="1" s="1"/>
  <c r="AM21" i="1" s="1"/>
  <c r="AJ21" i="1"/>
  <c r="AK21" i="1"/>
  <c r="AI21" i="1"/>
  <c r="AG11" i="1"/>
  <c r="AH11" i="1"/>
  <c r="AF11" i="1"/>
  <c r="AK11" i="1"/>
  <c r="AI11" i="1"/>
  <c r="AJ11" i="1"/>
  <c r="BI11" i="1"/>
  <c r="BJ11" i="1" s="1"/>
  <c r="AM11" i="1" s="1"/>
  <c r="AH52" i="1"/>
  <c r="AG52" i="1"/>
  <c r="AK52" i="1"/>
  <c r="AF52" i="1"/>
  <c r="BI52" i="1"/>
  <c r="BJ52" i="1" s="1"/>
  <c r="AM52" i="1" s="1"/>
  <c r="AI52" i="1"/>
  <c r="AJ52" i="1"/>
  <c r="AF10" i="1"/>
  <c r="AH10" i="1"/>
  <c r="AJ10" i="1"/>
  <c r="BI10" i="1"/>
  <c r="BJ10" i="1" s="1"/>
  <c r="AM10" i="1" s="1"/>
  <c r="AI10" i="1"/>
  <c r="AG10" i="1"/>
  <c r="AK10" i="1"/>
  <c r="AH41" i="1"/>
  <c r="AF41" i="1"/>
  <c r="AG41" i="1"/>
  <c r="AK41" i="1"/>
  <c r="AJ41" i="1"/>
  <c r="AI41" i="1"/>
  <c r="BI41" i="1"/>
  <c r="BJ41" i="1" s="1"/>
  <c r="AM41" i="1" s="1"/>
  <c r="BJ32" i="1"/>
  <c r="AM32" i="1" s="1"/>
  <c r="U7" i="18"/>
  <c r="V8" i="1"/>
  <c r="AK24" i="1"/>
  <c r="AJ24" i="1"/>
  <c r="AI24" i="1"/>
  <c r="AH24" i="1"/>
  <c r="AF24" i="1"/>
  <c r="BI24" i="1"/>
  <c r="BJ24" i="1" s="1"/>
  <c r="AM24" i="1" s="1"/>
  <c r="AG24" i="1"/>
  <c r="BJ15" i="1"/>
  <c r="AM15" i="1" s="1"/>
  <c r="AK46" i="1"/>
  <c r="AG46" i="1"/>
  <c r="AF46" i="1"/>
  <c r="BI46" i="1"/>
  <c r="BJ46" i="1" s="1"/>
  <c r="AM46" i="1" s="1"/>
  <c r="AI46" i="1"/>
  <c r="AH46" i="1"/>
  <c r="AJ46" i="1"/>
  <c r="AK26" i="1"/>
  <c r="BI26" i="1"/>
  <c r="BJ26" i="1" s="1"/>
  <c r="AM26" i="1" s="1"/>
  <c r="AF26" i="1"/>
  <c r="AI26" i="1"/>
  <c r="AJ26" i="1"/>
  <c r="AH26" i="1"/>
  <c r="AG26" i="1"/>
  <c r="AI48" i="1"/>
  <c r="AJ48" i="1"/>
  <c r="AF48" i="1"/>
  <c r="AK48" i="1"/>
  <c r="AG48" i="1"/>
  <c r="BI48" i="1"/>
  <c r="BJ48" i="1" s="1"/>
  <c r="AM48" i="1" s="1"/>
  <c r="AH48" i="1"/>
  <c r="Z9" i="1" l="1"/>
  <c r="AC11" i="18"/>
  <c r="AD10" i="1"/>
  <c r="Y11" i="18"/>
  <c r="Z10" i="1"/>
  <c r="R12" i="1"/>
  <c r="Q15" i="18"/>
  <c r="I9" i="18"/>
  <c r="J9" i="1"/>
  <c r="N12" i="1"/>
  <c r="M15" i="18"/>
  <c r="U9" i="18"/>
  <c r="V9" i="1"/>
  <c r="AC13" i="18" l="1"/>
  <c r="AD11" i="1"/>
  <c r="J10" i="1"/>
  <c r="I11" i="18"/>
  <c r="U11" i="18"/>
  <c r="V10" i="1"/>
  <c r="Q17" i="18"/>
  <c r="R13" i="1"/>
  <c r="Y13" i="18"/>
  <c r="Z11" i="1"/>
  <c r="M17" i="18"/>
  <c r="N13" i="1"/>
  <c r="AD12" i="1" l="1"/>
  <c r="AC15" i="18"/>
  <c r="Z12" i="1"/>
  <c r="Y15" i="18"/>
  <c r="U13" i="18"/>
  <c r="V11" i="1"/>
  <c r="M19" i="18"/>
  <c r="N14" i="1"/>
  <c r="Q19" i="18"/>
  <c r="R14" i="1"/>
  <c r="I13" i="18"/>
  <c r="J11" i="1"/>
  <c r="AD13" i="1" l="1"/>
  <c r="AC17" i="18"/>
  <c r="J12" i="1"/>
  <c r="I15" i="18"/>
  <c r="M20" i="18"/>
  <c r="N15" i="1"/>
  <c r="Y17" i="18"/>
  <c r="Z13" i="1"/>
  <c r="R15" i="1"/>
  <c r="Q20" i="18"/>
  <c r="V12" i="1"/>
  <c r="U15" i="18"/>
  <c r="AC19" i="18" l="1"/>
  <c r="AD14" i="1"/>
  <c r="Z14" i="1"/>
  <c r="Y19" i="18"/>
  <c r="N16" i="1"/>
  <c r="M21" i="18"/>
  <c r="Q21" i="18"/>
  <c r="R16" i="1"/>
  <c r="U17" i="18"/>
  <c r="V13" i="1"/>
  <c r="J13" i="1"/>
  <c r="I17" i="18"/>
  <c r="AD15" i="1" l="1"/>
  <c r="AC20" i="18"/>
  <c r="U19" i="18"/>
  <c r="V14" i="1"/>
  <c r="R17" i="1"/>
  <c r="Q22" i="18"/>
  <c r="J14" i="1"/>
  <c r="I19" i="18"/>
  <c r="N17" i="1"/>
  <c r="M22" i="18"/>
  <c r="Y20" i="18"/>
  <c r="Z15" i="1"/>
  <c r="AD16" i="1" l="1"/>
  <c r="AC21" i="18"/>
  <c r="R18" i="1"/>
  <c r="Q23" i="18"/>
  <c r="Y21" i="18"/>
  <c r="Z16" i="1"/>
  <c r="V15" i="1"/>
  <c r="U20" i="18"/>
  <c r="N18" i="1"/>
  <c r="M23" i="18"/>
  <c r="J15" i="1"/>
  <c r="I20" i="18"/>
  <c r="AD17" i="1" l="1"/>
  <c r="AC22" i="18"/>
  <c r="Z17" i="1"/>
  <c r="Y22" i="18"/>
  <c r="N19" i="1"/>
  <c r="M25" i="18"/>
  <c r="I21" i="18"/>
  <c r="J16" i="1"/>
  <c r="V16" i="1"/>
  <c r="U21" i="18"/>
  <c r="R19" i="1"/>
  <c r="Q25" i="18"/>
  <c r="AD18" i="1" l="1"/>
  <c r="AC23" i="18"/>
  <c r="N20" i="1"/>
  <c r="M27" i="18"/>
  <c r="J17" i="1"/>
  <c r="I22" i="18"/>
  <c r="R20" i="1"/>
  <c r="Q27" i="18"/>
  <c r="V17" i="1"/>
  <c r="U22" i="18"/>
  <c r="Z18" i="1"/>
  <c r="Y23" i="18"/>
  <c r="AD19" i="1" l="1"/>
  <c r="AC25" i="18"/>
  <c r="J18" i="1"/>
  <c r="I23" i="18"/>
  <c r="Z19" i="1"/>
  <c r="Y25" i="18"/>
  <c r="V18" i="1"/>
  <c r="U23" i="18"/>
  <c r="R21" i="1"/>
  <c r="Q29" i="18"/>
  <c r="N21" i="1"/>
  <c r="M29" i="18"/>
  <c r="AD20" i="1" l="1"/>
  <c r="AC27" i="18"/>
  <c r="N22" i="1"/>
  <c r="M31" i="18"/>
  <c r="V19" i="1"/>
  <c r="U25" i="18"/>
  <c r="Z20" i="1"/>
  <c r="Y27" i="18"/>
  <c r="R22" i="1"/>
  <c r="Q31" i="18"/>
  <c r="J19" i="1"/>
  <c r="I25" i="18"/>
  <c r="AD21" i="1" l="1"/>
  <c r="AC29" i="18"/>
  <c r="J20" i="1"/>
  <c r="I27" i="18"/>
  <c r="R23" i="1"/>
  <c r="Q33" i="18"/>
  <c r="V20" i="1"/>
  <c r="U27" i="18"/>
  <c r="Z21" i="1"/>
  <c r="Y29" i="18"/>
  <c r="N23" i="1"/>
  <c r="M33" i="18"/>
  <c r="AD22" i="1" l="1"/>
  <c r="AC31" i="18"/>
  <c r="N24" i="1"/>
  <c r="M35" i="18"/>
  <c r="R24" i="1"/>
  <c r="Q35" i="18"/>
  <c r="Z22" i="1"/>
  <c r="Y31" i="18"/>
  <c r="V21" i="1"/>
  <c r="U29" i="18"/>
  <c r="J21" i="1"/>
  <c r="I29" i="18"/>
  <c r="AD23" i="1" l="1"/>
  <c r="AC33" i="18"/>
  <c r="J22" i="1"/>
  <c r="I31" i="18"/>
  <c r="N25" i="1"/>
  <c r="M37" i="18"/>
  <c r="Z23" i="1"/>
  <c r="Y33" i="18"/>
  <c r="V22" i="1"/>
  <c r="U31" i="18"/>
  <c r="R25" i="1"/>
  <c r="Q37" i="18"/>
  <c r="AD24" i="1" l="1"/>
  <c r="AC35" i="18"/>
  <c r="N26" i="1"/>
  <c r="M39" i="18"/>
  <c r="V23" i="1"/>
  <c r="U33" i="18"/>
  <c r="R26" i="1"/>
  <c r="Q39" i="18"/>
  <c r="Z24" i="1"/>
  <c r="Y35" i="18"/>
  <c r="J23" i="1"/>
  <c r="I33" i="18"/>
  <c r="AC37" i="18" l="1"/>
  <c r="AD25" i="1"/>
  <c r="J24" i="1"/>
  <c r="I35" i="18"/>
  <c r="R27" i="1"/>
  <c r="Q41" i="18"/>
  <c r="Z25" i="1"/>
  <c r="Y37" i="18"/>
  <c r="V24" i="1"/>
  <c r="U35" i="18"/>
  <c r="N27" i="1"/>
  <c r="M41" i="18"/>
  <c r="AD26" i="1" l="1"/>
  <c r="AC39" i="18"/>
  <c r="Z26" i="1"/>
  <c r="Y39" i="18"/>
  <c r="N28" i="1"/>
  <c r="M43" i="18"/>
  <c r="V25" i="1"/>
  <c r="U37" i="18"/>
  <c r="R28" i="1"/>
  <c r="Q43" i="18"/>
  <c r="J25" i="1"/>
  <c r="I37" i="18"/>
  <c r="AD27" i="1" l="1"/>
  <c r="AC41" i="18"/>
  <c r="J26" i="1"/>
  <c r="I39" i="18"/>
  <c r="N29" i="1"/>
  <c r="M45" i="18"/>
  <c r="V26" i="1"/>
  <c r="U39" i="18"/>
  <c r="R29" i="1"/>
  <c r="Q45" i="18"/>
  <c r="Z27" i="1"/>
  <c r="Y41" i="18"/>
  <c r="AD28" i="1" l="1"/>
  <c r="AC43" i="18"/>
  <c r="Z28" i="1"/>
  <c r="Y43" i="18"/>
  <c r="R30" i="1"/>
  <c r="Q47" i="18"/>
  <c r="N30" i="1"/>
  <c r="M47" i="18"/>
  <c r="V27" i="1"/>
  <c r="U41" i="18"/>
  <c r="J27" i="1"/>
  <c r="I41" i="18"/>
  <c r="AC45" i="18" l="1"/>
  <c r="AD29" i="1"/>
  <c r="J28" i="1"/>
  <c r="I43" i="18"/>
  <c r="R31" i="1"/>
  <c r="Q49" i="18"/>
  <c r="V28" i="1"/>
  <c r="U43" i="18"/>
  <c r="N31" i="1"/>
  <c r="M49" i="18"/>
  <c r="Z29" i="1"/>
  <c r="Y45" i="18"/>
  <c r="AD30" i="1" l="1"/>
  <c r="AC47" i="18"/>
  <c r="V29" i="1"/>
  <c r="U45" i="18"/>
  <c r="Z30" i="1"/>
  <c r="Y47" i="18"/>
  <c r="N32" i="1"/>
  <c r="M51" i="18"/>
  <c r="R32" i="1"/>
  <c r="Q51" i="18"/>
  <c r="J29" i="1"/>
  <c r="I45" i="18"/>
  <c r="AC49" i="18" l="1"/>
  <c r="AD31" i="1"/>
  <c r="N33" i="1"/>
  <c r="M53" i="18"/>
  <c r="J30" i="1"/>
  <c r="I47" i="18"/>
  <c r="Z31" i="1"/>
  <c r="Y49" i="18"/>
  <c r="R33" i="1"/>
  <c r="Q53" i="18"/>
  <c r="V30" i="1"/>
  <c r="U47" i="18"/>
  <c r="AD32" i="1" l="1"/>
  <c r="AC51" i="18"/>
  <c r="V31" i="1"/>
  <c r="U49" i="18"/>
  <c r="J31" i="1"/>
  <c r="I49" i="18"/>
  <c r="R34" i="1"/>
  <c r="Q55" i="18"/>
  <c r="Z32" i="1"/>
  <c r="Y51" i="18"/>
  <c r="N34" i="1"/>
  <c r="M55" i="18"/>
  <c r="AD33" i="1" l="1"/>
  <c r="AC53" i="18"/>
  <c r="N35" i="1"/>
  <c r="M57" i="18"/>
  <c r="J32" i="1"/>
  <c r="I51" i="18"/>
  <c r="Z33" i="1"/>
  <c r="Y53" i="18"/>
  <c r="R35" i="1"/>
  <c r="Q57" i="18"/>
  <c r="V32" i="1"/>
  <c r="U51" i="18"/>
  <c r="AD34" i="1" l="1"/>
  <c r="AC55" i="18"/>
  <c r="V33" i="1"/>
  <c r="U53" i="18"/>
  <c r="Z34" i="1"/>
  <c r="Y55" i="18"/>
  <c r="R36" i="1"/>
  <c r="Q59" i="18"/>
  <c r="J33" i="1"/>
  <c r="I53" i="18"/>
  <c r="N36" i="1"/>
  <c r="M59" i="18"/>
  <c r="AD35" i="1" l="1"/>
  <c r="AC57" i="18"/>
  <c r="N37" i="1"/>
  <c r="M61" i="18"/>
  <c r="Z35" i="1"/>
  <c r="Y57" i="18"/>
  <c r="R37" i="1"/>
  <c r="Q61" i="18"/>
  <c r="J34" i="1"/>
  <c r="I55" i="18"/>
  <c r="V34" i="1"/>
  <c r="U55" i="18"/>
  <c r="AC59" i="18" l="1"/>
  <c r="AD36" i="1"/>
  <c r="J35" i="1"/>
  <c r="I57" i="18"/>
  <c r="Z36" i="1"/>
  <c r="Y59" i="18"/>
  <c r="V35" i="1"/>
  <c r="U57" i="18"/>
  <c r="R38" i="1"/>
  <c r="Q63" i="18"/>
  <c r="N38" i="1"/>
  <c r="M63" i="18"/>
  <c r="AD37" i="1" l="1"/>
  <c r="AC61" i="18"/>
  <c r="N39" i="1"/>
  <c r="M65" i="18"/>
  <c r="Z37" i="1"/>
  <c r="Y61" i="18"/>
  <c r="R39" i="1"/>
  <c r="Q65" i="18"/>
  <c r="V36" i="1"/>
  <c r="U59" i="18"/>
  <c r="J36" i="1"/>
  <c r="I59" i="18"/>
  <c r="AD38" i="1" l="1"/>
  <c r="AC63" i="18"/>
  <c r="N40" i="1"/>
  <c r="M67" i="18"/>
  <c r="J37" i="1"/>
  <c r="I61" i="18"/>
  <c r="R40" i="1"/>
  <c r="Q67" i="18"/>
  <c r="V37" i="1"/>
  <c r="U61" i="18"/>
  <c r="Z38" i="1"/>
  <c r="Y63" i="18"/>
  <c r="AD39" i="1" l="1"/>
  <c r="AC65" i="18"/>
  <c r="J38" i="1"/>
  <c r="I63" i="18"/>
  <c r="V38" i="1"/>
  <c r="U63" i="18"/>
  <c r="Z39" i="1"/>
  <c r="Y65" i="18"/>
  <c r="R41" i="1"/>
  <c r="Q69" i="18"/>
  <c r="N41" i="1"/>
  <c r="M69" i="18"/>
  <c r="AD40" i="1" l="1"/>
  <c r="AC67" i="18"/>
  <c r="N42" i="1"/>
  <c r="M71" i="18"/>
  <c r="Z40" i="1"/>
  <c r="Y67" i="18"/>
  <c r="R42" i="1"/>
  <c r="Q71" i="18"/>
  <c r="V39" i="1"/>
  <c r="U65" i="18"/>
  <c r="J39" i="1"/>
  <c r="I65" i="18"/>
  <c r="AD41" i="1" l="1"/>
  <c r="AC69" i="18"/>
  <c r="R43" i="1"/>
  <c r="Q73" i="18"/>
  <c r="J40" i="1"/>
  <c r="I67" i="18"/>
  <c r="Z41" i="1"/>
  <c r="Y69" i="18"/>
  <c r="V40" i="1"/>
  <c r="U67" i="18"/>
  <c r="N43" i="1"/>
  <c r="M73" i="18"/>
  <c r="AC71" i="18" l="1"/>
  <c r="AD42" i="1"/>
  <c r="N44" i="1"/>
  <c r="M75" i="18"/>
  <c r="V41" i="1"/>
  <c r="U69" i="18"/>
  <c r="J41" i="1"/>
  <c r="I69" i="18"/>
  <c r="Z42" i="1"/>
  <c r="Y71" i="18"/>
  <c r="R44" i="1"/>
  <c r="Q75" i="18"/>
  <c r="AD43" i="1" l="1"/>
  <c r="AC73" i="18"/>
  <c r="R45" i="1"/>
  <c r="Q77" i="18"/>
  <c r="V42" i="1"/>
  <c r="U71" i="18"/>
  <c r="Z43" i="1"/>
  <c r="Y73" i="18"/>
  <c r="J42" i="1"/>
  <c r="I71" i="18"/>
  <c r="N45" i="1"/>
  <c r="M77" i="18"/>
  <c r="AD44" i="1" l="1"/>
  <c r="AC75" i="18"/>
  <c r="Z44" i="1"/>
  <c r="Y75" i="18"/>
  <c r="N46" i="1"/>
  <c r="M79" i="18"/>
  <c r="R46" i="1"/>
  <c r="Q79" i="18"/>
  <c r="J43" i="1"/>
  <c r="I73" i="18"/>
  <c r="V43" i="1"/>
  <c r="U73" i="18"/>
  <c r="AD45" i="1" l="1"/>
  <c r="AC77" i="18"/>
  <c r="J44" i="1"/>
  <c r="I75" i="18"/>
  <c r="N47" i="1"/>
  <c r="M81" i="18"/>
  <c r="V44" i="1"/>
  <c r="U75" i="18"/>
  <c r="R47" i="1"/>
  <c r="Q81" i="18"/>
  <c r="Z45" i="1"/>
  <c r="Y77" i="18"/>
  <c r="AD46" i="1" l="1"/>
  <c r="AC79" i="18"/>
  <c r="V45" i="1"/>
  <c r="U77" i="18"/>
  <c r="Z46" i="1"/>
  <c r="Y79" i="18"/>
  <c r="R48" i="1"/>
  <c r="Q83" i="18"/>
  <c r="N48" i="1"/>
  <c r="M83" i="18"/>
  <c r="J45" i="1"/>
  <c r="I77" i="18"/>
  <c r="AC81" i="18" l="1"/>
  <c r="AD47" i="1"/>
  <c r="J46" i="1"/>
  <c r="I79" i="18"/>
  <c r="R49" i="1"/>
  <c r="Q85" i="18"/>
  <c r="N49" i="1"/>
  <c r="M85" i="18"/>
  <c r="Z47" i="1"/>
  <c r="Y81" i="18"/>
  <c r="V46" i="1"/>
  <c r="U79" i="18"/>
  <c r="AD48" i="1" l="1"/>
  <c r="AC83" i="18"/>
  <c r="V47" i="1"/>
  <c r="U81" i="18"/>
  <c r="N50" i="1"/>
  <c r="M87" i="18"/>
  <c r="R50" i="1"/>
  <c r="Q87" i="18"/>
  <c r="Z48" i="1"/>
  <c r="Y83" i="18"/>
  <c r="J47" i="1"/>
  <c r="I81" i="18"/>
  <c r="AD49" i="1" l="1"/>
  <c r="AC85" i="18"/>
  <c r="Z49" i="1"/>
  <c r="Y85" i="18"/>
  <c r="J48" i="1"/>
  <c r="I83" i="18"/>
  <c r="N51" i="1"/>
  <c r="M89" i="18"/>
  <c r="R51" i="1"/>
  <c r="Q89" i="18"/>
  <c r="V48" i="1"/>
  <c r="U83" i="18"/>
  <c r="AC87" i="18" l="1"/>
  <c r="AD50" i="1"/>
  <c r="V49" i="1"/>
  <c r="U85" i="18"/>
  <c r="J49" i="1"/>
  <c r="I85" i="18"/>
  <c r="R52" i="1"/>
  <c r="Q91" i="18"/>
  <c r="N52" i="1"/>
  <c r="M91" i="18"/>
  <c r="Z50" i="1"/>
  <c r="Y87" i="18"/>
  <c r="AC89" i="18" l="1"/>
  <c r="AD51" i="1"/>
  <c r="Z51" i="1"/>
  <c r="Y89" i="18"/>
  <c r="R53" i="1"/>
  <c r="Q93" i="18"/>
  <c r="N53" i="1"/>
  <c r="M93" i="18"/>
  <c r="J50" i="1"/>
  <c r="I87" i="18"/>
  <c r="V50" i="1"/>
  <c r="U87" i="18"/>
  <c r="AC91" i="18" l="1"/>
  <c r="AD52" i="1"/>
  <c r="V51" i="1"/>
  <c r="U89" i="18"/>
  <c r="N54" i="1"/>
  <c r="M95" i="18"/>
  <c r="J51" i="1"/>
  <c r="I89" i="18"/>
  <c r="R54" i="1"/>
  <c r="Q95" i="18"/>
  <c r="Z52" i="1"/>
  <c r="Y91" i="18"/>
  <c r="AD53" i="1" l="1"/>
  <c r="AC93" i="18"/>
  <c r="J52" i="1"/>
  <c r="I91" i="18"/>
  <c r="N55" i="1"/>
  <c r="M97" i="18"/>
  <c r="Z53" i="1"/>
  <c r="Y93" i="18"/>
  <c r="R55" i="1"/>
  <c r="Q97" i="18"/>
  <c r="V52" i="1"/>
  <c r="U91" i="18"/>
  <c r="AD54" i="1" l="1"/>
  <c r="AC95" i="18"/>
  <c r="V53" i="1"/>
  <c r="U93" i="18"/>
  <c r="N56" i="1"/>
  <c r="M99" i="18"/>
  <c r="R56" i="1"/>
  <c r="Q99" i="18"/>
  <c r="Z54" i="1"/>
  <c r="Y95" i="18"/>
  <c r="J53" i="1"/>
  <c r="I93" i="18"/>
  <c r="AC97" i="18" l="1"/>
  <c r="AD55" i="1"/>
  <c r="J54" i="1"/>
  <c r="I95" i="18"/>
  <c r="N57" i="1"/>
  <c r="M100" i="18"/>
  <c r="Z55" i="1"/>
  <c r="Y97" i="18"/>
  <c r="R57" i="1"/>
  <c r="Q100" i="18"/>
  <c r="V54" i="1"/>
  <c r="U95" i="18"/>
  <c r="AD56" i="1" l="1"/>
  <c r="AC99" i="18"/>
  <c r="Z56" i="1"/>
  <c r="Y99" i="18"/>
  <c r="V55" i="1"/>
  <c r="U97" i="18"/>
  <c r="R58" i="1"/>
  <c r="Q101" i="18"/>
  <c r="N58" i="1"/>
  <c r="M101" i="18"/>
  <c r="J55" i="1"/>
  <c r="I97" i="18"/>
  <c r="AD57" i="1" l="1"/>
  <c r="AC100" i="18"/>
  <c r="J56" i="1"/>
  <c r="I99" i="18"/>
  <c r="R59" i="1"/>
  <c r="Q102" i="18"/>
  <c r="N59" i="1"/>
  <c r="M102" i="18"/>
  <c r="V56" i="1"/>
  <c r="U99" i="18"/>
  <c r="Z57" i="1"/>
  <c r="Y100" i="18"/>
  <c r="AC101" i="18" l="1"/>
  <c r="AD58" i="1"/>
  <c r="Z58" i="1"/>
  <c r="Y101" i="18"/>
  <c r="N62" i="1"/>
  <c r="M103" i="18"/>
  <c r="J57" i="1"/>
  <c r="I100" i="18"/>
  <c r="V57" i="1"/>
  <c r="U100" i="18"/>
  <c r="R62" i="1"/>
  <c r="Q103" i="18"/>
  <c r="AD59" i="1" l="1"/>
  <c r="AC102" i="18"/>
  <c r="V58" i="1"/>
  <c r="U101" i="18"/>
  <c r="L4" i="1"/>
  <c r="K4" i="18" s="1"/>
  <c r="M106" i="18"/>
  <c r="J65" i="1"/>
  <c r="Q106" i="18"/>
  <c r="K65" i="1"/>
  <c r="P4" i="1"/>
  <c r="O4" i="18" s="1"/>
  <c r="J58" i="1"/>
  <c r="I101" i="18"/>
  <c r="Z59" i="1"/>
  <c r="Y102" i="18"/>
  <c r="AD62" i="1" l="1"/>
  <c r="AC103" i="18"/>
  <c r="Y103" i="18"/>
  <c r="Z62" i="1"/>
  <c r="J59" i="1"/>
  <c r="I102" i="18"/>
  <c r="V59" i="1"/>
  <c r="U102" i="18"/>
  <c r="AB4" i="1" l="1"/>
  <c r="AA4" i="18" s="1"/>
  <c r="N65" i="1"/>
  <c r="AC106" i="18"/>
  <c r="I103" i="18"/>
  <c r="J62" i="1"/>
  <c r="U103" i="18"/>
  <c r="V62" i="1"/>
  <c r="M65" i="1"/>
  <c r="X4" i="1"/>
  <c r="W4" i="18" s="1"/>
  <c r="Y106" i="18"/>
  <c r="L65" i="1" l="1"/>
  <c r="T4" i="1"/>
  <c r="S4" i="18" s="1"/>
  <c r="U106" i="18"/>
  <c r="I65" i="1"/>
  <c r="I106" i="18"/>
  <c r="H4" i="1"/>
  <c r="G4" i="18" s="1"/>
  <c r="AD66" i="1"/>
  <c r="M66" i="1"/>
  <c r="Z63" i="1" s="1"/>
  <c r="I66" i="1" l="1"/>
  <c r="J63" i="1" s="1"/>
  <c r="N66" i="1"/>
  <c r="AD63" i="1" s="1"/>
  <c r="K66" i="1"/>
  <c r="R63" i="1" s="1"/>
  <c r="J66" i="1"/>
  <c r="N63" i="1" s="1"/>
  <c r="Y107" i="18"/>
  <c r="Y4" i="1"/>
  <c r="X4" i="18" s="1"/>
  <c r="L66" i="1"/>
  <c r="V63" i="1" s="1"/>
  <c r="M4" i="1" l="1"/>
  <c r="L4" i="18" s="1"/>
  <c r="M107" i="18"/>
  <c r="U107" i="18"/>
  <c r="U4" i="1"/>
  <c r="T4" i="18" s="1"/>
  <c r="Q107" i="18"/>
  <c r="Q4" i="1"/>
  <c r="P4" i="18" s="1"/>
  <c r="AC107" i="18"/>
  <c r="AC4" i="1"/>
  <c r="AB4" i="18" s="1"/>
  <c r="I4" i="1"/>
  <c r="H4" i="18" s="1"/>
  <c r="I107" i="18"/>
</calcChain>
</file>

<file path=xl/sharedStrings.xml><?xml version="1.0" encoding="utf-8"?>
<sst xmlns="http://schemas.openxmlformats.org/spreadsheetml/2006/main" count="3536" uniqueCount="240">
  <si>
    <t>Club</t>
  </si>
  <si>
    <t>Event</t>
  </si>
  <si>
    <t>Lane 1</t>
  </si>
  <si>
    <t>Time</t>
  </si>
  <si>
    <t>Place</t>
  </si>
  <si>
    <t>Point</t>
  </si>
  <si>
    <t>Total</t>
  </si>
  <si>
    <t>Lane 2</t>
  </si>
  <si>
    <t>Lane 4</t>
  </si>
  <si>
    <t>Lane 5</t>
  </si>
  <si>
    <t>Lane 6</t>
  </si>
  <si>
    <t>total points</t>
  </si>
  <si>
    <t>total clubs points</t>
  </si>
  <si>
    <t>TP</t>
  </si>
  <si>
    <t>TPE</t>
  </si>
  <si>
    <t>Points</t>
  </si>
  <si>
    <t>Ln1</t>
  </si>
  <si>
    <t>Ln2</t>
  </si>
  <si>
    <t>Ln3</t>
  </si>
  <si>
    <t>Ln4</t>
  </si>
  <si>
    <t>Ln5</t>
  </si>
  <si>
    <t>Ln6</t>
  </si>
  <si>
    <t>Comments</t>
  </si>
  <si>
    <t>Backstroke</t>
  </si>
  <si>
    <t>Open</t>
  </si>
  <si>
    <t>50m</t>
  </si>
  <si>
    <t>Breaststroke</t>
  </si>
  <si>
    <t>Butterfly</t>
  </si>
  <si>
    <t>100m</t>
  </si>
  <si>
    <t>Freestyle</t>
  </si>
  <si>
    <t>Freestyle Relay</t>
  </si>
  <si>
    <t>15/u</t>
  </si>
  <si>
    <t>I.M.</t>
  </si>
  <si>
    <t>Medley Relay</t>
  </si>
  <si>
    <t>11/u</t>
  </si>
  <si>
    <t>13/u</t>
  </si>
  <si>
    <t>Lane 3</t>
  </si>
  <si>
    <t>Instructions</t>
  </si>
  <si>
    <t>If swimmers have equal times, use the placing judges reports to place them by adding 1/1000th of a second to the time.</t>
  </si>
  <si>
    <t>i.e. If swimmer a gets a time os 23.24 and swimmer b gets the same time but is deemed to have finished second of the two swimmers then enter swimmer b's time as 23.241</t>
  </si>
  <si>
    <t>Before You Start</t>
  </si>
  <si>
    <t>to enter a time in seconds such as 24.44 seconds enter  24.44</t>
  </si>
  <si>
    <t>np = swum for no points</t>
  </si>
  <si>
    <t>During The Competition</t>
  </si>
  <si>
    <t>Entering Times</t>
  </si>
  <si>
    <t xml:space="preserve">to enter a time in minutes and seconds such as 1 minute 24.44 seconds enter 124.44 </t>
  </si>
  <si>
    <t>Equal Times</t>
  </si>
  <si>
    <t>dns = did not start/swim</t>
  </si>
  <si>
    <t>After The Competition</t>
  </si>
  <si>
    <t>After the gala has finished, please ensure a copy of this completed spreadsheet is emailed to the below email addresses as soon as possible so the league results can be upadted and/or the results can be published on the website.</t>
  </si>
  <si>
    <t>League Manager:</t>
  </si>
  <si>
    <t>Website Contact:</t>
  </si>
  <si>
    <t>David Fortescue</t>
  </si>
  <si>
    <t>Please enter here the number of teams competing in the division:</t>
  </si>
  <si>
    <t>Please enter the competition Date here (dd/mm/yy):</t>
  </si>
  <si>
    <t>Please enter the round number here:</t>
  </si>
  <si>
    <t>Please enter the division number here:</t>
  </si>
  <si>
    <t>Thank You for helping out at the gala.</t>
  </si>
  <si>
    <t>Nottinghamshire Sports Centre League Recorders Sheets</t>
  </si>
  <si>
    <t>DQ's or No Points</t>
  </si>
  <si>
    <t>Places</t>
  </si>
  <si>
    <t>No of 0 points</t>
  </si>
  <si>
    <t>points sum</t>
  </si>
  <si>
    <t>Judges Place Check</t>
  </si>
  <si>
    <t>Placing Check</t>
  </si>
  <si>
    <t>In the columns following the results input there are some cells set up so you can easily check the input with the judges place slip. These cells will highlight in red if you have a joint placing.</t>
  </si>
  <si>
    <t>***Please input some notes regarding the DQ in the Comments box. This can be the description on the DQ slip, just incase it goes missing.</t>
  </si>
  <si>
    <t>!!  PLEASE READ ALL OF THIS PAGE BEFORE YOU START  !!</t>
  </si>
  <si>
    <t>Change</t>
  </si>
  <si>
    <t>Total Check</t>
  </si>
  <si>
    <t>Warnings</t>
  </si>
  <si>
    <t>If a swimmers is to get disqualified for any reason please enter the disqualification in the following manner:</t>
  </si>
  <si>
    <t>For example. A Disqualification for a faulty start "moving before the start signal given" would need to be in put as "dq 4.4"</t>
  </si>
  <si>
    <t>Disqualification</t>
  </si>
  <si>
    <t>No Point/No Swim</t>
  </si>
  <si>
    <t>"dq " followed by the reason code - dq 4.4***</t>
  </si>
  <si>
    <t>Lane 1:</t>
  </si>
  <si>
    <t>Lane 2:</t>
  </si>
  <si>
    <t>Lane 3:</t>
  </si>
  <si>
    <t>Lane 4:</t>
  </si>
  <si>
    <t>Lane 5:</t>
  </si>
  <si>
    <t>Lane 6:</t>
  </si>
  <si>
    <t>da.fortescue@outlook.com</t>
  </si>
  <si>
    <t>9 years</t>
  </si>
  <si>
    <t>Reg. Number</t>
  </si>
  <si>
    <t>Forename</t>
  </si>
  <si>
    <t>Surname</t>
  </si>
  <si>
    <t>D.o.B.</t>
  </si>
  <si>
    <t>Mixed</t>
  </si>
  <si>
    <t>2x11/u and 2x13/u</t>
  </si>
  <si>
    <t>2x15/u and 2xOpen</t>
  </si>
  <si>
    <t>Validation</t>
  </si>
  <si>
    <t>11/13</t>
  </si>
  <si>
    <t>15/Open</t>
  </si>
  <si>
    <t>Please enter the Age at date here (dd/mm/yy):</t>
  </si>
  <si>
    <t>age format</t>
  </si>
  <si>
    <t>Name Format</t>
  </si>
  <si>
    <t>Rankings Name</t>
  </si>
  <si>
    <t>Now use the sheets labeled as "Lane x" to copy the swimmers details supplied by the competing clubs and validate their ages before entering the times given on the day of the competition.
Changes can be made to the swimmers details during the competition, aslong as all changes have been recorded before sending this completed sheet to the league secretary.</t>
  </si>
  <si>
    <t>INSTRUCTIONS</t>
  </si>
  <si>
    <t>Eligability Check</t>
  </si>
  <si>
    <t>Eligability Check Total</t>
  </si>
  <si>
    <t>Validation Check</t>
  </si>
  <si>
    <t>Please use the information on the instructions page explaining how to complete this sheet. If the Place and Points cells for an event highlight in red, this indicated that there is an issue with the registered swimmers for the event that can be checked on the lane team sheets. If a swimmer is out of age the event should be swum for no points, and therefore np should be left in the time column.</t>
  </si>
  <si>
    <t>Gender</t>
  </si>
  <si>
    <t>dob</t>
  </si>
  <si>
    <t>dob formatted</t>
  </si>
  <si>
    <t>time</t>
  </si>
  <si>
    <t>time conversion</t>
  </si>
  <si>
    <t>formatted time</t>
  </si>
  <si>
    <t>stroke</t>
  </si>
  <si>
    <t>distance</t>
  </si>
  <si>
    <t>event</t>
  </si>
  <si>
    <t>event code</t>
  </si>
  <si>
    <t>heat or final</t>
  </si>
  <si>
    <t>Event No</t>
  </si>
  <si>
    <t>IM</t>
  </si>
  <si>
    <t>F</t>
  </si>
  <si>
    <t>Lane No.</t>
  </si>
  <si>
    <t>Arnold</t>
  </si>
  <si>
    <t>Kimberley</t>
  </si>
  <si>
    <t>Carlton Forum</t>
  </si>
  <si>
    <t>Radford</t>
  </si>
  <si>
    <t>HDR File Information</t>
  </si>
  <si>
    <t>MRF File Information</t>
  </si>
  <si>
    <t>Stroke Codes</t>
  </si>
  <si>
    <t>Newark</t>
  </si>
  <si>
    <t>Arnold Leisure Centre</t>
  </si>
  <si>
    <t>Bramcote Leisure Centre</t>
  </si>
  <si>
    <t>Watermeadows - Mansfield</t>
  </si>
  <si>
    <t>Worksop Leisure Centre</t>
  </si>
  <si>
    <t>Lammas Leisure Centre - Sutton</t>
  </si>
  <si>
    <t>Retford Leisure Centre</t>
  </si>
  <si>
    <t>Carlton Forum Leisure Centre</t>
  </si>
  <si>
    <t>Hucknall Leisure Centre</t>
  </si>
  <si>
    <t>Kimberley Leisure Centre</t>
  </si>
  <si>
    <t>Nottingham University</t>
  </si>
  <si>
    <t>Rebecca Adlington Swimming Centre</t>
  </si>
  <si>
    <t>Harvey Hadden</t>
  </si>
  <si>
    <t>Harvey Hadden (50m)</t>
  </si>
  <si>
    <t>Ken Martin Leisure Centre</t>
  </si>
  <si>
    <t>Loughborough University</t>
  </si>
  <si>
    <t>Sherwood Baths</t>
  </si>
  <si>
    <t>Pool Information</t>
  </si>
  <si>
    <t>Arnold SC</t>
  </si>
  <si>
    <t>ARNA</t>
  </si>
  <si>
    <t>Carlton Forum SC</t>
  </si>
  <si>
    <t>CarltonForum</t>
  </si>
  <si>
    <t>CARA</t>
  </si>
  <si>
    <t>Kimberley SC</t>
  </si>
  <si>
    <t>KIMA</t>
  </si>
  <si>
    <t>Competing Clubs</t>
  </si>
  <si>
    <t>Radford SC</t>
  </si>
  <si>
    <t>RADA</t>
  </si>
  <si>
    <t>Sherwood Colliery SC</t>
  </si>
  <si>
    <t>Sherwood</t>
  </si>
  <si>
    <t>SHRA</t>
  </si>
  <si>
    <t>Sutton In Ashfield SC</t>
  </si>
  <si>
    <t>Sutton</t>
  </si>
  <si>
    <t>SUTA</t>
  </si>
  <si>
    <t>Nottingham Leander SC</t>
  </si>
  <si>
    <t>NottmLeander</t>
  </si>
  <si>
    <t>LEAA</t>
  </si>
  <si>
    <t>Gala Information</t>
  </si>
  <si>
    <t>Arnold LC</t>
  </si>
  <si>
    <t>Bramcote LC</t>
  </si>
  <si>
    <t>Carlton Forum LC</t>
  </si>
  <si>
    <t>Hucknall LC</t>
  </si>
  <si>
    <t>Harvey Hadden Sports Village</t>
  </si>
  <si>
    <t>Ken Martin LC</t>
  </si>
  <si>
    <t>Kimberley LC</t>
  </si>
  <si>
    <t>Lammas LC</t>
  </si>
  <si>
    <t>Loughborough Uni</t>
  </si>
  <si>
    <t>Loughborough Uni (50m)</t>
  </si>
  <si>
    <t>Newark LC</t>
  </si>
  <si>
    <t>Notts Uni Pool</t>
  </si>
  <si>
    <t>Retford LC</t>
  </si>
  <si>
    <t>Water Meadows LC</t>
  </si>
  <si>
    <t>Worksop LC</t>
  </si>
  <si>
    <t>np</t>
  </si>
  <si>
    <t>Lower Age</t>
  </si>
  <si>
    <t>Upper Age</t>
  </si>
  <si>
    <t>Age Today</t>
  </si>
  <si>
    <t>T</t>
  </si>
  <si>
    <t>Today or EoY</t>
  </si>
  <si>
    <t>E</t>
  </si>
  <si>
    <t>reg no.</t>
  </si>
  <si>
    <t>Swimmer Check information</t>
  </si>
  <si>
    <t>The last worksheet is a "Swimmer Check" sheet. The information on this sheet will be populated when the team lists have been put in. You can copy this information out to a text document and use the link provided to check on the Swim England database that all swimmers are registered. This will help speed up the process when we submit the results to rankings.</t>
  </si>
  <si>
    <t>Please enter the end of year age date here (dd/mm/yy):</t>
  </si>
  <si>
    <t>Leander A</t>
  </si>
  <si>
    <t>Leander B</t>
  </si>
  <si>
    <t>Worksop</t>
  </si>
  <si>
    <t>Worksop Dolphins</t>
  </si>
  <si>
    <t>WOKA</t>
  </si>
  <si>
    <t>Please select the gala venue:</t>
  </si>
  <si>
    <t>Please Select Teams for each lane below:</t>
  </si>
  <si>
    <t>Alfreton LC</t>
  </si>
  <si>
    <t>Alfreton Leisure Centre</t>
  </si>
  <si>
    <t>Name Look Ups</t>
  </si>
  <si>
    <t>Type</t>
  </si>
  <si>
    <t>I</t>
  </si>
  <si>
    <t>R</t>
  </si>
  <si>
    <t>C</t>
  </si>
  <si>
    <t>Full Name</t>
  </si>
  <si>
    <t>FN</t>
  </si>
  <si>
    <t>SN</t>
  </si>
  <si>
    <t>200m</t>
  </si>
  <si>
    <t>10 x 50m Cannon</t>
  </si>
  <si>
    <t>Hucknall</t>
  </si>
  <si>
    <t>HUKA</t>
  </si>
  <si>
    <t>Hucknall SC</t>
  </si>
  <si>
    <t>Results Sheet is for times and placing only. Full results have been sent to rankings.</t>
  </si>
  <si>
    <t>Open/Male</t>
  </si>
  <si>
    <t>Female</t>
  </si>
  <si>
    <t>Calverton and Bingham SC</t>
  </si>
  <si>
    <t>Calv Bing</t>
  </si>
  <si>
    <t>CALA</t>
  </si>
  <si>
    <t>Ripley</t>
  </si>
  <si>
    <t>Ripley SC (rascals)</t>
  </si>
  <si>
    <t>RIPA</t>
  </si>
  <si>
    <t>Sutton A</t>
  </si>
  <si>
    <t>Sutton B</t>
  </si>
  <si>
    <t>Bingham Arena</t>
  </si>
  <si>
    <t>Age Group</t>
  </si>
  <si>
    <t>M</t>
  </si>
  <si>
    <t>You can use this information to copy and paste out to a text file (name the file anything.txt). This file can then be imported into the online competitor check system found on the link below to check the swimmers infromation is correct with the online membership systems.
https://www.swimmingresults.org/competitionentrycheck/</t>
  </si>
  <si>
    <t>The information listed here can be copied out to a text document (use something like a notepad application).
The HDR file needs to be saved with a file name such as LEAGUE.hdr and contain only the information shown in the HDR box.
The MRF file needs to be saved with a filename such as LEAGUE.mrf and contain only the information listed to the left in the MRF field.</t>
  </si>
  <si>
    <t>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t>
  </si>
  <si>
    <t>CABSC - B</t>
  </si>
  <si>
    <t>CABSC - A</t>
  </si>
  <si>
    <t>Notts Sports Centre League 2026</t>
  </si>
  <si>
    <t>Please enter the License Number here (4EM26****):</t>
  </si>
  <si>
    <t>4EM26</t>
  </si>
  <si>
    <t>v 2026.23</t>
  </si>
  <si>
    <t>Ilkeston</t>
  </si>
  <si>
    <t>Ilkeston SC</t>
  </si>
  <si>
    <t>ILKA</t>
  </si>
  <si>
    <t>Ilkeston LC</t>
  </si>
  <si>
    <t>Ilkeston Leisure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</si>
</sst>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yyyy\-mm\-dd;@"/>
  </numFmts>
  <fonts count="16" x14ac:knownFonts="1">
    <font>
      <sz val="10"/>
      <name val="Arial"/>
    </font>
    <font>
      <b/>
      <sz val="10"/>
      <name val="Arial"/>
      <family val="2"/>
    </font>
    <font>
      <b/>
      <sz val="10"/>
      <color indexed="9"/>
      <name val="Arial"/>
      <family val="2"/>
    </font>
    <font>
      <sz val="8"/>
      <name val="Arial"/>
      <family val="2"/>
    </font>
    <font>
      <sz val="10"/>
      <name val="Arial"/>
      <family val="2"/>
    </font>
    <font>
      <b/>
      <sz val="12"/>
      <name val="Arial"/>
      <family val="2"/>
    </font>
    <font>
      <b/>
      <sz val="16"/>
      <name val="Arial"/>
      <family val="2"/>
    </font>
    <font>
      <b/>
      <u/>
      <sz val="22"/>
      <name val="Arial"/>
      <family val="2"/>
    </font>
    <font>
      <b/>
      <u/>
      <sz val="11"/>
      <name val="Arial"/>
      <family val="2"/>
    </font>
    <font>
      <sz val="10"/>
      <name val="Arial"/>
      <family val="2"/>
    </font>
    <font>
      <u/>
      <sz val="10"/>
      <name val="Arial"/>
      <family val="2"/>
    </font>
    <font>
      <b/>
      <sz val="11"/>
      <name val="Arial"/>
      <family val="2"/>
    </font>
    <font>
      <b/>
      <u/>
      <sz val="28"/>
      <name val="Arial"/>
      <family val="2"/>
    </font>
    <font>
      <sz val="11"/>
      <color theme="1"/>
      <name val="Calibri"/>
      <family val="2"/>
      <scheme val="minor"/>
    </font>
    <font>
      <b/>
      <sz val="10"/>
      <color theme="0"/>
      <name val="Arial"/>
      <family val="2"/>
    </font>
    <font>
      <sz val="10"/>
      <color theme="0"/>
      <name val="Arial"/>
      <family val="2"/>
    </font>
  </fonts>
  <fills count="14">
    <fill>
      <patternFill patternType="none"/>
    </fill>
    <fill>
      <patternFill patternType="gray125"/>
    </fill>
    <fill>
      <patternFill patternType="solid">
        <fgColor indexed="12"/>
        <bgColor indexed="64"/>
      </patternFill>
    </fill>
    <fill>
      <patternFill patternType="solid">
        <fgColor indexed="14"/>
        <bgColor indexed="64"/>
      </patternFill>
    </fill>
    <fill>
      <patternFill patternType="solid">
        <fgColor indexed="1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theme="0" tint="-0.34998626667073579"/>
        <bgColor indexed="64"/>
      </patternFill>
    </fill>
  </fills>
  <borders count="44">
    <border>
      <left/>
      <right/>
      <top/>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3">
    <xf numFmtId="0" fontId="0" fillId="0" borderId="0"/>
    <xf numFmtId="0" fontId="4" fillId="0" borderId="0"/>
    <xf numFmtId="0" fontId="13" fillId="0" borderId="0"/>
  </cellStyleXfs>
  <cellXfs count="23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2" fontId="1" fillId="0" borderId="0" xfId="0" applyNumberFormat="1" applyFont="1" applyProtection="1">
      <protection locked="0"/>
    </xf>
    <xf numFmtId="0" fontId="1" fillId="0" borderId="0" xfId="0" applyFont="1" applyAlignment="1">
      <alignment horizontal="left"/>
    </xf>
    <xf numFmtId="0" fontId="1" fillId="2" borderId="1" xfId="0" applyFont="1" applyFill="1" applyBorder="1"/>
    <xf numFmtId="0" fontId="1" fillId="0" borderId="2" xfId="0" applyFont="1" applyBorder="1"/>
    <xf numFmtId="0" fontId="1" fillId="3" borderId="1" xfId="0" applyFont="1" applyFill="1" applyBorder="1"/>
    <xf numFmtId="0" fontId="1" fillId="4" borderId="1" xfId="0" applyFont="1" applyFill="1" applyBorder="1"/>
    <xf numFmtId="49" fontId="1" fillId="0" borderId="0" xfId="0" applyNumberFormat="1" applyFont="1"/>
    <xf numFmtId="49" fontId="1" fillId="0" borderId="0" xfId="0" applyNumberFormat="1" applyFont="1" applyAlignment="1">
      <alignment horizontal="left"/>
    </xf>
    <xf numFmtId="0" fontId="0" fillId="5" borderId="0" xfId="0" applyFill="1"/>
    <xf numFmtId="0" fontId="9" fillId="5"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protection locked="0"/>
    </xf>
    <xf numFmtId="0" fontId="1" fillId="5" borderId="0" xfId="0" applyFont="1" applyFill="1"/>
    <xf numFmtId="0" fontId="1" fillId="5" borderId="0" xfId="0" applyFont="1" applyFill="1" applyAlignment="1">
      <alignment horizontal="center"/>
    </xf>
    <xf numFmtId="0" fontId="1" fillId="5" borderId="1" xfId="0" applyFont="1" applyFill="1" applyBorder="1"/>
    <xf numFmtId="0" fontId="1" fillId="5" borderId="4" xfId="0" applyFont="1" applyFill="1" applyBorder="1"/>
    <xf numFmtId="0" fontId="1" fillId="5" borderId="1" xfId="0" applyFont="1" applyFill="1" applyBorder="1" applyAlignment="1">
      <alignment horizontal="center"/>
    </xf>
    <xf numFmtId="0" fontId="1" fillId="5" borderId="0" xfId="0" applyFont="1" applyFill="1" applyProtection="1">
      <protection locked="0"/>
    </xf>
    <xf numFmtId="0" fontId="1" fillId="5" borderId="5" xfId="0" applyFont="1" applyFill="1" applyBorder="1"/>
    <xf numFmtId="2" fontId="1" fillId="5" borderId="0" xfId="0" applyNumberFormat="1" applyFont="1" applyFill="1"/>
    <xf numFmtId="2" fontId="1" fillId="5" borderId="5" xfId="0" applyNumberFormat="1" applyFont="1" applyFill="1" applyBorder="1"/>
    <xf numFmtId="0" fontId="1" fillId="5" borderId="6" xfId="0" applyFont="1" applyFill="1" applyBorder="1"/>
    <xf numFmtId="0" fontId="1" fillId="5" borderId="6" xfId="0" applyFont="1" applyFill="1" applyBorder="1" applyAlignment="1">
      <alignment horizontal="center"/>
    </xf>
    <xf numFmtId="0" fontId="1" fillId="5" borderId="7" xfId="0" applyFont="1" applyFill="1" applyBorder="1"/>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5" xfId="0" applyFont="1" applyFill="1" applyBorder="1" applyAlignment="1">
      <alignment horizontal="left"/>
    </xf>
    <xf numFmtId="2" fontId="1" fillId="5" borderId="5" xfId="0" applyNumberFormat="1" applyFont="1" applyFill="1" applyBorder="1" applyProtection="1">
      <protection locked="0"/>
    </xf>
    <xf numFmtId="0" fontId="1" fillId="5" borderId="5" xfId="0" applyFont="1" applyFill="1" applyBorder="1" applyAlignment="1">
      <alignment horizontal="center"/>
    </xf>
    <xf numFmtId="2" fontId="1" fillId="5" borderId="9" xfId="0" applyNumberFormat="1" applyFont="1" applyFill="1" applyBorder="1" applyProtection="1">
      <protection locked="0"/>
    </xf>
    <xf numFmtId="0" fontId="1" fillId="5" borderId="10" xfId="0" applyFont="1" applyFill="1" applyBorder="1"/>
    <xf numFmtId="0" fontId="2" fillId="5" borderId="0" xfId="0" applyFont="1" applyFill="1" applyAlignment="1">
      <alignment horizontal="center"/>
    </xf>
    <xf numFmtId="0" fontId="0" fillId="5" borderId="0" xfId="0" applyFill="1" applyAlignment="1">
      <alignment wrapText="1"/>
    </xf>
    <xf numFmtId="0" fontId="9" fillId="5" borderId="0" xfId="0" applyFont="1" applyFill="1" applyAlignment="1">
      <alignment wrapText="1"/>
    </xf>
    <xf numFmtId="0" fontId="1" fillId="0" borderId="8" xfId="0" applyFont="1" applyBorder="1"/>
    <xf numFmtId="0" fontId="1" fillId="0" borderId="8" xfId="0" applyFont="1" applyBorder="1" applyAlignment="1">
      <alignment horizontal="left"/>
    </xf>
    <xf numFmtId="0" fontId="1" fillId="2" borderId="8" xfId="0" applyFont="1" applyFill="1" applyBorder="1"/>
    <xf numFmtId="0" fontId="1" fillId="3" borderId="8" xfId="0" applyFont="1" applyFill="1" applyBorder="1"/>
    <xf numFmtId="0" fontId="9" fillId="5" borderId="0" xfId="0" applyFont="1" applyFill="1" applyAlignment="1">
      <alignment horizontal="left" wrapText="1"/>
    </xf>
    <xf numFmtId="0" fontId="9" fillId="5" borderId="0" xfId="0" applyFont="1" applyFill="1" applyAlignment="1">
      <alignment horizontal="left"/>
    </xf>
    <xf numFmtId="0" fontId="10" fillId="5" borderId="0" xfId="0" applyFont="1" applyFill="1" applyAlignment="1">
      <alignment horizontal="left"/>
    </xf>
    <xf numFmtId="0" fontId="0" fillId="5" borderId="0" xfId="0" applyFill="1" applyAlignment="1">
      <alignment horizontal="left"/>
    </xf>
    <xf numFmtId="0" fontId="1" fillId="6" borderId="0" xfId="0" applyFont="1" applyFill="1" applyAlignment="1">
      <alignment horizontal="center"/>
    </xf>
    <xf numFmtId="0" fontId="0" fillId="0" borderId="0" xfId="0" applyAlignment="1">
      <alignment horizontal="center"/>
    </xf>
    <xf numFmtId="0" fontId="0" fillId="0" borderId="8" xfId="0" applyBorder="1" applyAlignment="1">
      <alignment horizontal="center"/>
    </xf>
    <xf numFmtId="0" fontId="0" fillId="7" borderId="8" xfId="0" applyFill="1" applyBorder="1" applyAlignment="1">
      <alignment horizontal="center"/>
    </xf>
    <xf numFmtId="0" fontId="14" fillId="8" borderId="0" xfId="0" applyFont="1" applyFill="1" applyAlignment="1">
      <alignment horizontal="center" vertical="center"/>
    </xf>
    <xf numFmtId="0" fontId="1" fillId="0" borderId="8" xfId="0" applyFont="1" applyBorder="1" applyAlignment="1">
      <alignment horizontal="center"/>
    </xf>
    <xf numFmtId="0" fontId="0" fillId="8" borderId="0" xfId="0" applyFill="1"/>
    <xf numFmtId="0" fontId="0" fillId="8" borderId="0" xfId="0" applyFill="1" applyAlignment="1">
      <alignment horizontal="center"/>
    </xf>
    <xf numFmtId="0" fontId="9" fillId="5" borderId="0" xfId="0" applyFont="1" applyFill="1" applyAlignment="1">
      <alignment horizontal="center"/>
    </xf>
    <xf numFmtId="0" fontId="0" fillId="8" borderId="0" xfId="0" applyFill="1" applyProtection="1">
      <protection hidden="1"/>
    </xf>
    <xf numFmtId="0" fontId="14" fillId="8" borderId="0" xfId="0" applyFont="1" applyFill="1" applyAlignment="1" applyProtection="1">
      <alignment horizontal="center"/>
      <protection hidden="1"/>
    </xf>
    <xf numFmtId="0" fontId="14" fillId="9" borderId="0" xfId="0" applyFont="1" applyFill="1" applyProtection="1">
      <protection hidden="1"/>
    </xf>
    <xf numFmtId="165" fontId="14" fillId="9" borderId="0" xfId="0" applyNumberFormat="1" applyFont="1" applyFill="1" applyProtection="1">
      <protection hidden="1"/>
    </xf>
    <xf numFmtId="0" fontId="14" fillId="8" borderId="0" xfId="0" applyFont="1" applyFill="1" applyProtection="1">
      <protection hidden="1"/>
    </xf>
    <xf numFmtId="0" fontId="0" fillId="0" borderId="11" xfId="0" applyBorder="1" applyProtection="1">
      <protection hidden="1"/>
    </xf>
    <xf numFmtId="0" fontId="0" fillId="0" borderId="12" xfId="0" applyBorder="1" applyProtection="1">
      <protection hidden="1"/>
    </xf>
    <xf numFmtId="0" fontId="0" fillId="0" borderId="2" xfId="0" applyBorder="1" applyProtection="1">
      <protection hidden="1"/>
    </xf>
    <xf numFmtId="0" fontId="0" fillId="6" borderId="0" xfId="0" applyFill="1" applyProtection="1">
      <protection hidden="1"/>
    </xf>
    <xf numFmtId="0" fontId="0" fillId="10" borderId="0" xfId="0" applyFill="1" applyProtection="1">
      <protection hidden="1"/>
    </xf>
    <xf numFmtId="0" fontId="0" fillId="7" borderId="0" xfId="0" applyFill="1" applyProtection="1">
      <protection hidden="1"/>
    </xf>
    <xf numFmtId="14" fontId="0" fillId="10" borderId="0" xfId="0" applyNumberFormat="1" applyFill="1" applyProtection="1">
      <protection hidden="1"/>
    </xf>
    <xf numFmtId="2" fontId="0" fillId="11" borderId="0" xfId="0" applyNumberFormat="1" applyFill="1" applyProtection="1">
      <protection hidden="1"/>
    </xf>
    <xf numFmtId="2" fontId="0" fillId="6" borderId="0" xfId="0" applyNumberFormat="1" applyFill="1" applyProtection="1">
      <protection hidden="1"/>
    </xf>
    <xf numFmtId="2" fontId="0" fillId="8" borderId="0" xfId="0" applyNumberFormat="1" applyFill="1" applyProtection="1">
      <protection hidden="1"/>
    </xf>
    <xf numFmtId="0" fontId="9" fillId="6" borderId="0" xfId="0" applyFont="1" applyFill="1" applyProtection="1">
      <protection hidden="1"/>
    </xf>
    <xf numFmtId="0" fontId="9" fillId="8" borderId="0" xfId="0" applyFont="1" applyFill="1" applyProtection="1">
      <protection hidden="1"/>
    </xf>
    <xf numFmtId="0" fontId="0" fillId="0" borderId="0" xfId="0" applyProtection="1">
      <protection hidden="1"/>
    </xf>
    <xf numFmtId="0" fontId="0" fillId="0" borderId="13" xfId="0" applyBorder="1" applyProtection="1">
      <protection hidden="1"/>
    </xf>
    <xf numFmtId="0" fontId="9" fillId="0" borderId="0" xfId="0" applyFont="1" applyProtection="1">
      <protection hidden="1"/>
    </xf>
    <xf numFmtId="0" fontId="9" fillId="0" borderId="14" xfId="0" applyFont="1" applyBorder="1" applyProtection="1">
      <protection hidden="1"/>
    </xf>
    <xf numFmtId="0" fontId="9" fillId="0" borderId="15" xfId="0" applyFont="1" applyBorder="1" applyProtection="1">
      <protection hidden="1"/>
    </xf>
    <xf numFmtId="0" fontId="9" fillId="0" borderId="13" xfId="0" applyFont="1" applyBorder="1" applyProtection="1">
      <protection hidden="1"/>
    </xf>
    <xf numFmtId="0" fontId="0" fillId="11" borderId="0" xfId="0" applyFill="1" applyProtection="1">
      <protection hidden="1"/>
    </xf>
    <xf numFmtId="0" fontId="9" fillId="0" borderId="11" xfId="0" applyFont="1" applyBorder="1" applyProtection="1">
      <protection hidden="1"/>
    </xf>
    <xf numFmtId="0" fontId="9" fillId="0" borderId="12" xfId="0" applyFont="1" applyBorder="1" applyProtection="1">
      <protection hidden="1"/>
    </xf>
    <xf numFmtId="0" fontId="9" fillId="0" borderId="2" xfId="0" applyFont="1" applyBorder="1" applyProtection="1">
      <protection hidden="1"/>
    </xf>
    <xf numFmtId="166" fontId="9" fillId="0" borderId="15" xfId="0" applyNumberFormat="1" applyFont="1" applyBorder="1" applyProtection="1">
      <protection hidden="1"/>
    </xf>
    <xf numFmtId="0" fontId="9" fillId="0" borderId="16" xfId="0" applyFont="1" applyBorder="1" applyProtection="1">
      <protection hidden="1"/>
    </xf>
    <xf numFmtId="0" fontId="15" fillId="8" borderId="0" xfId="0" applyFont="1" applyFill="1" applyProtection="1">
      <protection hidden="1"/>
    </xf>
    <xf numFmtId="0" fontId="0" fillId="0" borderId="17" xfId="0" applyBorder="1" applyProtection="1">
      <protection locked="0" hidden="1"/>
    </xf>
    <xf numFmtId="0" fontId="0" fillId="0" borderId="10" xfId="0" applyBorder="1" applyProtection="1">
      <protection locked="0" hidden="1"/>
    </xf>
    <xf numFmtId="0" fontId="0" fillId="0" borderId="18" xfId="0" applyBorder="1" applyProtection="1">
      <protection locked="0" hidden="1"/>
    </xf>
    <xf numFmtId="0" fontId="0" fillId="0" borderId="8" xfId="0" applyBorder="1" applyProtection="1">
      <protection locked="0" hidden="1"/>
    </xf>
    <xf numFmtId="0" fontId="4" fillId="0" borderId="8" xfId="1" applyBorder="1" applyProtection="1">
      <protection locked="0"/>
    </xf>
    <xf numFmtId="0" fontId="9" fillId="0" borderId="8" xfId="1" applyFont="1" applyBorder="1" applyProtection="1">
      <protection locked="0"/>
    </xf>
    <xf numFmtId="14" fontId="4" fillId="0" borderId="8" xfId="1" applyNumberFormat="1" applyBorder="1" applyProtection="1">
      <protection locked="0"/>
    </xf>
    <xf numFmtId="0" fontId="0" fillId="10" borderId="8" xfId="0" applyFill="1" applyBorder="1" applyAlignment="1">
      <alignment horizontal="center"/>
    </xf>
    <xf numFmtId="0" fontId="0" fillId="12" borderId="8" xfId="0" applyFill="1" applyBorder="1" applyAlignment="1">
      <alignment horizontal="center"/>
    </xf>
    <xf numFmtId="0" fontId="1" fillId="10" borderId="0" xfId="0" applyFont="1" applyFill="1" applyAlignment="1">
      <alignment horizontal="center"/>
    </xf>
    <xf numFmtId="0" fontId="4" fillId="0" borderId="14" xfId="0" applyFont="1" applyBorder="1" applyProtection="1">
      <protection hidden="1"/>
    </xf>
    <xf numFmtId="0" fontId="4" fillId="0" borderId="0" xfId="0" applyFont="1" applyProtection="1">
      <protection hidden="1"/>
    </xf>
    <xf numFmtId="0" fontId="0" fillId="0" borderId="1" xfId="0" applyBorder="1" applyProtection="1">
      <protection hidden="1"/>
    </xf>
    <xf numFmtId="0" fontId="0" fillId="0" borderId="16" xfId="0" applyBorder="1" applyProtection="1">
      <protection hidden="1"/>
    </xf>
    <xf numFmtId="0" fontId="4" fillId="0" borderId="11" xfId="0" applyFont="1" applyBorder="1" applyProtection="1">
      <protection hidden="1"/>
    </xf>
    <xf numFmtId="0" fontId="4" fillId="0" borderId="12" xfId="0" applyFont="1"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xf numFmtId="0" fontId="0" fillId="13" borderId="0" xfId="0" applyFill="1"/>
    <xf numFmtId="0" fontId="4" fillId="0" borderId="8" xfId="0" applyFont="1" applyBorder="1"/>
    <xf numFmtId="0" fontId="0" fillId="0" borderId="8" xfId="0" applyBorder="1"/>
    <xf numFmtId="0" fontId="4" fillId="0" borderId="19" xfId="0" applyFont="1" applyBorder="1"/>
    <xf numFmtId="0" fontId="0" fillId="0" borderId="19" xfId="0" applyBorder="1"/>
    <xf numFmtId="0" fontId="4" fillId="0" borderId="20" xfId="0" applyFont="1" applyBorder="1"/>
    <xf numFmtId="0" fontId="4" fillId="0" borderId="21" xfId="0" applyFont="1"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 fillId="5" borderId="0" xfId="0" applyFont="1" applyFill="1" applyProtection="1">
      <protection hidden="1"/>
    </xf>
    <xf numFmtId="0" fontId="1" fillId="5" borderId="14" xfId="0" applyFont="1" applyFill="1" applyBorder="1" applyProtection="1">
      <protection hidden="1"/>
    </xf>
    <xf numFmtId="0" fontId="1" fillId="5" borderId="11" xfId="0" applyFont="1" applyFill="1" applyBorder="1" applyProtection="1">
      <protection hidden="1"/>
    </xf>
    <xf numFmtId="0" fontId="1" fillId="5" borderId="12" xfId="0" applyFont="1" applyFill="1" applyBorder="1" applyAlignment="1" applyProtection="1">
      <alignment horizontal="center"/>
      <protection hidden="1"/>
    </xf>
    <xf numFmtId="0" fontId="1" fillId="5" borderId="2" xfId="0" applyFont="1" applyFill="1" applyBorder="1" applyProtection="1">
      <protection hidden="1"/>
    </xf>
    <xf numFmtId="0" fontId="1" fillId="5" borderId="12" xfId="0" applyFont="1" applyFill="1" applyBorder="1" applyProtection="1">
      <protection hidden="1"/>
    </xf>
    <xf numFmtId="0" fontId="1" fillId="5" borderId="28" xfId="0" applyFont="1" applyFill="1" applyBorder="1" applyProtection="1">
      <protection hidden="1"/>
    </xf>
    <xf numFmtId="0" fontId="1" fillId="5" borderId="29" xfId="0" applyFont="1" applyFill="1" applyBorder="1" applyProtection="1">
      <protection hidden="1"/>
    </xf>
    <xf numFmtId="0" fontId="1" fillId="5" borderId="30" xfId="0" applyFont="1" applyFill="1" applyBorder="1" applyProtection="1">
      <protection hidden="1"/>
    </xf>
    <xf numFmtId="0" fontId="1" fillId="5" borderId="31" xfId="0" applyFont="1" applyFill="1" applyBorder="1" applyAlignment="1" applyProtection="1">
      <alignment horizontal="right" vertical="center"/>
      <protection hidden="1"/>
    </xf>
    <xf numFmtId="0" fontId="1" fillId="5" borderId="31" xfId="0" applyFont="1" applyFill="1" applyBorder="1" applyAlignment="1" applyProtection="1">
      <alignment horizontal="left" vertical="center"/>
      <protection hidden="1"/>
    </xf>
    <xf numFmtId="0" fontId="1" fillId="5" borderId="31" xfId="0" applyFont="1" applyFill="1" applyBorder="1" applyAlignment="1" applyProtection="1">
      <alignment vertical="center"/>
      <protection hidden="1"/>
    </xf>
    <xf numFmtId="0" fontId="1" fillId="5" borderId="32" xfId="0" applyFont="1" applyFill="1" applyBorder="1" applyProtection="1">
      <protection hidden="1"/>
    </xf>
    <xf numFmtId="0" fontId="1" fillId="5" borderId="31" xfId="0" applyFont="1" applyFill="1" applyBorder="1" applyProtection="1">
      <protection hidden="1"/>
    </xf>
    <xf numFmtId="0" fontId="1" fillId="5" borderId="33" xfId="0" applyFont="1" applyFill="1" applyBorder="1" applyProtection="1">
      <protection hidden="1"/>
    </xf>
    <xf numFmtId="0" fontId="1" fillId="5" borderId="5" xfId="0" applyFont="1" applyFill="1" applyBorder="1" applyProtection="1">
      <protection hidden="1"/>
    </xf>
    <xf numFmtId="0" fontId="1" fillId="5" borderId="5" xfId="0" applyFont="1" applyFill="1" applyBorder="1" applyAlignment="1" applyProtection="1">
      <alignment horizontal="left"/>
      <protection hidden="1"/>
    </xf>
    <xf numFmtId="2" fontId="1" fillId="5" borderId="9" xfId="0" applyNumberFormat="1" applyFont="1" applyFill="1" applyBorder="1" applyProtection="1">
      <protection hidden="1"/>
    </xf>
    <xf numFmtId="0" fontId="1" fillId="5" borderId="5" xfId="0" applyFont="1" applyFill="1" applyBorder="1" applyAlignment="1" applyProtection="1">
      <alignment horizontal="center"/>
      <protection hidden="1"/>
    </xf>
    <xf numFmtId="0" fontId="1" fillId="5" borderId="4" xfId="0" applyFont="1" applyFill="1" applyBorder="1" applyProtection="1">
      <protection hidden="1"/>
    </xf>
    <xf numFmtId="0" fontId="1" fillId="5" borderId="0" xfId="0" applyFont="1" applyFill="1" applyAlignment="1" applyProtection="1">
      <alignment horizontal="center"/>
      <protection hidden="1"/>
    </xf>
    <xf numFmtId="0" fontId="1" fillId="5" borderId="1" xfId="0" applyFont="1" applyFill="1" applyBorder="1" applyProtection="1">
      <protection hidden="1"/>
    </xf>
    <xf numFmtId="0" fontId="9" fillId="8" borderId="0" xfId="0" applyFont="1" applyFill="1" applyAlignment="1" applyProtection="1">
      <alignment vertical="center" wrapText="1"/>
      <protection hidden="1"/>
    </xf>
    <xf numFmtId="14" fontId="4" fillId="0" borderId="8" xfId="1" applyNumberFormat="1" applyBorder="1" applyAlignment="1" applyProtection="1">
      <alignment horizontal="center"/>
      <protection locked="0"/>
    </xf>
    <xf numFmtId="0" fontId="12" fillId="5" borderId="0" xfId="0" applyFont="1" applyFill="1" applyAlignment="1">
      <alignment horizontal="center"/>
    </xf>
    <xf numFmtId="0" fontId="9" fillId="5" borderId="0" xfId="0" applyFont="1" applyFill="1" applyAlignment="1">
      <alignment horizontal="left" wrapText="1"/>
    </xf>
    <xf numFmtId="0" fontId="10" fillId="5" borderId="0" xfId="0" applyFont="1" applyFill="1" applyAlignment="1">
      <alignment horizontal="left"/>
    </xf>
    <xf numFmtId="0" fontId="9" fillId="5" borderId="0" xfId="0" applyFont="1" applyFill="1" applyAlignment="1">
      <alignment horizontal="left"/>
    </xf>
    <xf numFmtId="0" fontId="0" fillId="5" borderId="0" xfId="0" applyFill="1" applyAlignment="1">
      <alignment horizontal="left"/>
    </xf>
    <xf numFmtId="0" fontId="1" fillId="6" borderId="0" xfId="0" applyFont="1" applyFill="1" applyAlignment="1">
      <alignment horizontal="right"/>
    </xf>
    <xf numFmtId="0" fontId="1" fillId="6" borderId="0" xfId="0" applyFont="1" applyFill="1" applyAlignment="1">
      <alignment horizontal="right" wrapText="1"/>
    </xf>
    <xf numFmtId="0" fontId="1" fillId="6" borderId="34" xfId="0" applyFont="1" applyFill="1" applyBorder="1" applyAlignment="1">
      <alignment horizontal="right" wrapText="1"/>
    </xf>
    <xf numFmtId="0" fontId="1" fillId="6" borderId="0" xfId="0" applyFont="1" applyFill="1" applyAlignment="1">
      <alignment horizontal="center"/>
    </xf>
    <xf numFmtId="0" fontId="9" fillId="5" borderId="35" xfId="0" applyFont="1" applyFill="1" applyBorder="1" applyAlignment="1" applyProtection="1">
      <alignment horizontal="center"/>
      <protection locked="0"/>
    </xf>
    <xf numFmtId="0" fontId="9" fillId="5" borderId="36" xfId="0" applyFont="1" applyFill="1" applyBorder="1" applyAlignment="1" applyProtection="1">
      <alignment horizontal="center"/>
      <protection locked="0"/>
    </xf>
    <xf numFmtId="0" fontId="7" fillId="5" borderId="0" xfId="0" applyFont="1" applyFill="1" applyAlignment="1">
      <alignment horizontal="center"/>
    </xf>
    <xf numFmtId="0" fontId="8" fillId="5" borderId="0" xfId="0" applyFont="1" applyFill="1" applyAlignment="1">
      <alignment horizontal="left"/>
    </xf>
    <xf numFmtId="165" fontId="9" fillId="5" borderId="35" xfId="0" applyNumberFormat="1" applyFont="1" applyFill="1" applyBorder="1" applyAlignment="1" applyProtection="1">
      <alignment horizontal="center"/>
      <protection locked="0"/>
    </xf>
    <xf numFmtId="165" fontId="9" fillId="5" borderId="36" xfId="0" applyNumberFormat="1" applyFont="1" applyFill="1" applyBorder="1" applyAlignment="1" applyProtection="1">
      <alignment horizontal="center"/>
      <protection locked="0"/>
    </xf>
    <xf numFmtId="0" fontId="4" fillId="5" borderId="35" xfId="0" applyFont="1" applyFill="1" applyBorder="1" applyAlignment="1" applyProtection="1">
      <alignment horizontal="center"/>
      <protection locked="0"/>
    </xf>
    <xf numFmtId="0" fontId="1" fillId="10" borderId="0" xfId="0" applyFont="1" applyFill="1" applyAlignment="1">
      <alignment horizontal="left"/>
    </xf>
    <xf numFmtId="0" fontId="5" fillId="5" borderId="0" xfId="0" applyFont="1" applyFill="1" applyAlignment="1">
      <alignment horizontal="center"/>
    </xf>
    <xf numFmtId="0" fontId="0" fillId="5" borderId="0" xfId="0" applyFill="1" applyAlignment="1">
      <alignment horizontal="left" wrapText="1"/>
    </xf>
    <xf numFmtId="0" fontId="9" fillId="7" borderId="0" xfId="0" applyFont="1" applyFill="1" applyAlignment="1">
      <alignment horizontal="left"/>
    </xf>
    <xf numFmtId="0" fontId="11" fillId="12" borderId="0" xfId="0" applyFont="1" applyFill="1" applyAlignment="1">
      <alignment horizontal="center" vertical="center"/>
    </xf>
    <xf numFmtId="0" fontId="1" fillId="7" borderId="0" xfId="0" applyFont="1" applyFill="1" applyAlignment="1">
      <alignment horizontal="left"/>
    </xf>
    <xf numFmtId="0" fontId="0" fillId="7" borderId="0" xfId="0" applyFill="1"/>
    <xf numFmtId="0" fontId="1" fillId="6" borderId="34" xfId="0" applyFont="1" applyFill="1" applyBorder="1" applyAlignment="1">
      <alignment horizontal="right"/>
    </xf>
    <xf numFmtId="0" fontId="1" fillId="2" borderId="8" xfId="0" applyFont="1" applyFill="1" applyBorder="1" applyAlignment="1">
      <alignment horizontal="left" vertical="center"/>
    </xf>
    <xf numFmtId="0" fontId="1" fillId="3" borderId="8" xfId="0" applyFont="1" applyFill="1" applyBorder="1" applyAlignment="1">
      <alignment horizontal="left" vertical="center"/>
    </xf>
    <xf numFmtId="0" fontId="1" fillId="0" borderId="8" xfId="0" applyFont="1" applyBorder="1" applyAlignment="1">
      <alignment horizontal="left" vertical="center"/>
    </xf>
    <xf numFmtId="49" fontId="1" fillId="0" borderId="8" xfId="0" applyNumberFormat="1" applyFont="1" applyBorder="1" applyAlignment="1">
      <alignment horizontal="left" vertical="center"/>
    </xf>
    <xf numFmtId="0" fontId="1" fillId="0" borderId="8" xfId="0" applyFont="1" applyBorder="1" applyAlignment="1">
      <alignment horizontal="center" vertical="center"/>
    </xf>
    <xf numFmtId="0" fontId="1" fillId="0" borderId="8" xfId="0" applyFont="1" applyBorder="1" applyAlignment="1">
      <alignment horizontal="left" vertical="center" wrapText="1"/>
    </xf>
    <xf numFmtId="0" fontId="14" fillId="8" borderId="8" xfId="0" applyFont="1" applyFill="1" applyBorder="1" applyAlignment="1">
      <alignment horizontal="center" vertical="center"/>
    </xf>
    <xf numFmtId="0" fontId="14" fillId="8" borderId="18" xfId="0" applyFont="1" applyFill="1" applyBorder="1" applyAlignment="1">
      <alignment horizontal="center" vertical="center" wrapText="1"/>
    </xf>
    <xf numFmtId="0" fontId="14" fillId="8" borderId="17" xfId="0" applyFont="1" applyFill="1" applyBorder="1" applyAlignment="1">
      <alignment horizontal="center" vertical="center"/>
    </xf>
    <xf numFmtId="0" fontId="14" fillId="8" borderId="18" xfId="0" applyFont="1" applyFill="1" applyBorder="1" applyAlignment="1">
      <alignment horizontal="center" vertical="center"/>
    </xf>
    <xf numFmtId="0" fontId="1" fillId="4" borderId="8" xfId="0" applyFont="1" applyFill="1" applyBorder="1" applyAlignment="1">
      <alignment horizontal="left" vertical="center"/>
    </xf>
    <xf numFmtId="0" fontId="4" fillId="5" borderId="10" xfId="0" applyFont="1" applyFill="1" applyBorder="1" applyAlignment="1">
      <alignment horizontal="left" vertical="top" wrapText="1"/>
    </xf>
    <xf numFmtId="0" fontId="4" fillId="5" borderId="18" xfId="0" applyFont="1" applyFill="1" applyBorder="1" applyAlignment="1">
      <alignment horizontal="left" vertical="top" wrapText="1"/>
    </xf>
    <xf numFmtId="0" fontId="14" fillId="8" borderId="0" xfId="0" applyFont="1" applyFill="1" applyAlignment="1">
      <alignment horizontal="center" vertical="center"/>
    </xf>
    <xf numFmtId="0" fontId="14" fillId="8" borderId="17" xfId="0" applyFont="1" applyFill="1" applyBorder="1" applyAlignment="1">
      <alignment horizontal="center" vertical="center" wrapText="1"/>
    </xf>
    <xf numFmtId="0" fontId="4" fillId="5" borderId="17" xfId="0" applyFont="1" applyFill="1" applyBorder="1" applyAlignment="1">
      <alignment horizontal="left" vertical="top" wrapText="1"/>
    </xf>
    <xf numFmtId="0" fontId="1" fillId="5" borderId="19"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0" xfId="0" applyFont="1" applyFill="1" applyAlignment="1">
      <alignment horizontal="center"/>
    </xf>
    <xf numFmtId="0" fontId="1" fillId="5" borderId="1" xfId="0" applyFont="1" applyFill="1" applyBorder="1" applyAlignment="1">
      <alignment horizontal="center"/>
    </xf>
    <xf numFmtId="0" fontId="6" fillId="5" borderId="0" xfId="0" applyFont="1" applyFill="1" applyAlignment="1">
      <alignment horizontal="center" vertical="center"/>
    </xf>
    <xf numFmtId="164" fontId="5" fillId="5" borderId="0" xfId="0" applyNumberFormat="1" applyFont="1" applyFill="1" applyAlignment="1">
      <alignment horizontal="center" vertical="center"/>
    </xf>
    <xf numFmtId="0" fontId="11" fillId="5" borderId="0" xfId="0" applyFont="1" applyFill="1" applyAlignment="1">
      <alignment horizontal="center" vertical="center" wrapText="1"/>
    </xf>
    <xf numFmtId="0" fontId="1" fillId="5" borderId="8" xfId="0" applyFont="1" applyFill="1" applyBorder="1" applyAlignment="1">
      <alignment horizontal="center"/>
    </xf>
    <xf numFmtId="49" fontId="1" fillId="0" borderId="0" xfId="0" applyNumberFormat="1" applyFont="1" applyAlignment="1">
      <alignment horizontal="left"/>
    </xf>
    <xf numFmtId="0" fontId="1" fillId="5" borderId="14" xfId="0" applyFont="1" applyFill="1" applyBorder="1" applyAlignment="1">
      <alignment horizontal="center"/>
    </xf>
    <xf numFmtId="0" fontId="14" fillId="8" borderId="13" xfId="0" applyFont="1" applyFill="1" applyBorder="1" applyAlignment="1" applyProtection="1">
      <alignment horizontal="center"/>
      <protection hidden="1"/>
    </xf>
    <xf numFmtId="0" fontId="14" fillId="8" borderId="0" xfId="0" applyFont="1" applyFill="1" applyAlignment="1" applyProtection="1">
      <alignment horizontal="center"/>
      <protection hidden="1"/>
    </xf>
    <xf numFmtId="0" fontId="4" fillId="0" borderId="8" xfId="0" applyFont="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9" fillId="5" borderId="2"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9" fillId="5" borderId="0" xfId="0" applyFont="1" applyFill="1" applyAlignment="1" applyProtection="1">
      <alignment horizontal="center" vertical="center" wrapText="1"/>
      <protection hidden="1"/>
    </xf>
    <xf numFmtId="0" fontId="9" fillId="5" borderId="1" xfId="0" applyFont="1" applyFill="1" applyBorder="1" applyAlignment="1" applyProtection="1">
      <alignment horizontal="center" vertical="center" wrapText="1"/>
      <protection hidden="1"/>
    </xf>
    <xf numFmtId="0" fontId="9" fillId="5" borderId="15"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6" fillId="13" borderId="0" xfId="0" applyFont="1" applyFill="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1" fillId="5" borderId="41" xfId="0" applyFont="1" applyFill="1" applyBorder="1" applyAlignment="1" applyProtection="1">
      <alignment horizontal="center"/>
      <protection hidden="1"/>
    </xf>
    <xf numFmtId="0" fontId="1" fillId="5" borderId="42" xfId="0" applyFont="1" applyFill="1" applyBorder="1" applyAlignment="1" applyProtection="1">
      <alignment horizontal="center"/>
      <protection hidden="1"/>
    </xf>
    <xf numFmtId="0" fontId="1" fillId="5" borderId="43" xfId="0"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1" fillId="5" borderId="0" xfId="0" applyFont="1" applyFill="1" applyAlignment="1" applyProtection="1">
      <alignment horizontal="center"/>
      <protection hidden="1"/>
    </xf>
    <xf numFmtId="0" fontId="1" fillId="5" borderId="1" xfId="0" applyFont="1" applyFill="1" applyBorder="1" applyAlignment="1" applyProtection="1">
      <alignment horizontal="center"/>
      <protection hidden="1"/>
    </xf>
    <xf numFmtId="0" fontId="1" fillId="5" borderId="29" xfId="0" applyFont="1" applyFill="1" applyBorder="1" applyAlignment="1" applyProtection="1">
      <alignment horizontal="right" vertical="center"/>
      <protection hidden="1"/>
    </xf>
    <xf numFmtId="0" fontId="1" fillId="5" borderId="42" xfId="0" applyFont="1" applyFill="1" applyBorder="1" applyAlignment="1" applyProtection="1">
      <alignment horizontal="right" vertical="center"/>
      <protection hidden="1"/>
    </xf>
    <xf numFmtId="0" fontId="1" fillId="5" borderId="0" xfId="0" applyFont="1" applyFill="1" applyAlignment="1" applyProtection="1">
      <alignment horizontal="right" vertical="center"/>
      <protection hidden="1"/>
    </xf>
    <xf numFmtId="0" fontId="1" fillId="5" borderId="30" xfId="0" applyFont="1" applyFill="1" applyBorder="1" applyAlignment="1" applyProtection="1">
      <alignment horizontal="center" vertical="center"/>
      <protection hidden="1"/>
    </xf>
    <xf numFmtId="0" fontId="1" fillId="5" borderId="43" xfId="0" applyFont="1" applyFill="1" applyBorder="1" applyAlignment="1" applyProtection="1">
      <alignment horizontal="center" vertical="center"/>
      <protection hidden="1"/>
    </xf>
    <xf numFmtId="0" fontId="1" fillId="5" borderId="1" xfId="0" applyFont="1" applyFill="1" applyBorder="1" applyAlignment="1" applyProtection="1">
      <alignment horizontal="center" vertical="center"/>
      <protection hidden="1"/>
    </xf>
    <xf numFmtId="0" fontId="1" fillId="5" borderId="29" xfId="0" applyFont="1" applyFill="1" applyBorder="1" applyAlignment="1" applyProtection="1">
      <alignment horizontal="left" vertical="center"/>
      <protection hidden="1"/>
    </xf>
    <xf numFmtId="0" fontId="1" fillId="5" borderId="0" xfId="0" applyFont="1" applyFill="1" applyAlignment="1" applyProtection="1">
      <alignment horizontal="left" vertical="center"/>
      <protection hidden="1"/>
    </xf>
    <xf numFmtId="0" fontId="1" fillId="5" borderId="42" xfId="0" applyFont="1" applyFill="1" applyBorder="1" applyAlignment="1" applyProtection="1">
      <alignment horizontal="left" vertical="center"/>
      <protection hidden="1"/>
    </xf>
    <xf numFmtId="0" fontId="1" fillId="5" borderId="2" xfId="0" applyFont="1" applyFill="1" applyBorder="1" applyAlignment="1" applyProtection="1">
      <alignment horizontal="center" vertical="center"/>
      <protection hidden="1"/>
    </xf>
    <xf numFmtId="0" fontId="1" fillId="5" borderId="12" xfId="0" applyFont="1" applyFill="1" applyBorder="1" applyAlignment="1" applyProtection="1">
      <alignment horizontal="left" vertical="center"/>
      <protection hidden="1"/>
    </xf>
    <xf numFmtId="0" fontId="1" fillId="5" borderId="12" xfId="0" applyFont="1" applyFill="1" applyBorder="1" applyAlignment="1" applyProtection="1">
      <alignment horizontal="right" vertical="center"/>
      <protection hidden="1"/>
    </xf>
    <xf numFmtId="0" fontId="1" fillId="5" borderId="8" xfId="0" applyFont="1" applyFill="1" applyBorder="1" applyAlignment="1" applyProtection="1">
      <alignment horizontal="center"/>
      <protection hidden="1"/>
    </xf>
    <xf numFmtId="49" fontId="1" fillId="5" borderId="31" xfId="0" applyNumberFormat="1" applyFont="1" applyFill="1" applyBorder="1" applyAlignment="1" applyProtection="1">
      <alignment horizontal="left" vertical="center"/>
      <protection hidden="1"/>
    </xf>
    <xf numFmtId="0" fontId="1" fillId="5" borderId="31" xfId="0" applyFont="1" applyFill="1" applyBorder="1" applyAlignment="1" applyProtection="1">
      <alignment horizontal="left" vertical="center"/>
      <protection hidden="1"/>
    </xf>
    <xf numFmtId="0" fontId="11" fillId="5" borderId="0" xfId="0" applyFont="1" applyFill="1" applyAlignment="1" applyProtection="1">
      <alignment horizontal="center" vertical="center" wrapText="1"/>
      <protection hidden="1"/>
    </xf>
    <xf numFmtId="0" fontId="6" fillId="5" borderId="0" xfId="0" applyFont="1" applyFill="1" applyAlignment="1" applyProtection="1">
      <alignment horizontal="center" vertical="center"/>
      <protection hidden="1"/>
    </xf>
    <xf numFmtId="164" fontId="5" fillId="5" borderId="0" xfId="0" applyNumberFormat="1" applyFont="1" applyFill="1" applyAlignment="1" applyProtection="1">
      <alignment horizontal="center" vertical="center"/>
      <protection hidden="1"/>
    </xf>
    <xf numFmtId="0" fontId="1" fillId="5" borderId="13" xfId="0" applyFont="1" applyFill="1" applyBorder="1" applyAlignment="1" applyProtection="1">
      <alignment horizontal="center"/>
      <protection hidden="1"/>
    </xf>
    <xf numFmtId="0" fontId="1" fillId="5" borderId="16" xfId="0" applyFont="1" applyFill="1" applyBorder="1" applyAlignment="1" applyProtection="1">
      <alignment horizontal="center"/>
      <protection hidden="1"/>
    </xf>
  </cellXfs>
  <cellStyles count="3">
    <cellStyle name="Normal" xfId="0" builtinId="0"/>
    <cellStyle name="Normal 2" xfId="1" xr:uid="{074A9001-1237-4C73-8604-4894F76FB63C}"/>
    <cellStyle name="Normal 3" xfId="2" xr:uid="{3081E19F-02D9-4C5A-A5F7-B1AC787BD439}"/>
  </cellStyles>
  <dxfs count="28">
    <dxf>
      <fill>
        <patternFill>
          <bgColor rgb="FF0099FF"/>
        </patternFill>
      </fill>
    </dxf>
    <dxf>
      <fill>
        <patternFill>
          <bgColor rgb="FFFF66FF"/>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wimmingresults.org/competitionentrycheck/" TargetMode="External"/></Relationships>
</file>

<file path=xl/drawings/drawing1.xml><?xml version="1.0" encoding="utf-8"?>
<xdr:wsDr xmlns:xdr="http://schemas.openxmlformats.org/drawingml/2006/spreadsheetDrawing" xmlns:a="http://schemas.openxmlformats.org/drawingml/2006/main">
  <xdr:twoCellAnchor>
    <xdr:from>
      <xdr:col>13</xdr:col>
      <xdr:colOff>0</xdr:colOff>
      <xdr:row>18</xdr:row>
      <xdr:rowOff>95250</xdr:rowOff>
    </xdr:from>
    <xdr:to>
      <xdr:col>18</xdr:col>
      <xdr:colOff>1</xdr:colOff>
      <xdr:row>21</xdr:row>
      <xdr:rowOff>79418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6C004563-4E11-CE90-2C44-CC8388391593}"/>
            </a:ext>
          </a:extLst>
        </xdr:cNvPr>
        <xdr:cNvSpPr/>
      </xdr:nvSpPr>
      <xdr:spPr bwMode="auto">
        <a:xfrm>
          <a:off x="6858000" y="3009900"/>
          <a:ext cx="3390901" cy="469943"/>
        </a:xfrm>
        <a:prstGeom prst="roundRect">
          <a:avLst/>
        </a:prstGeom>
        <a:solidFill>
          <a:srgbClr val="92D050"/>
        </a:solidFill>
        <a:ln w="28575" cap="flat" cmpd="sng" algn="ctr">
          <a:noFill/>
          <a:prstDash val="solid"/>
          <a:round/>
          <a:headEnd type="none" w="med" len="med"/>
          <a:tailEnd type="none" w="med" len="me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wrap="square" lIns="18288" tIns="0" rIns="0" bIns="0" rtlCol="0" anchor="ctr" upright="1"/>
        <a:lstStyle/>
        <a:p>
          <a:pPr algn="ctr"/>
          <a:r>
            <a:rPr lang="en-GB" sz="1100" b="1" u="sng"/>
            <a:t>Click Here for Entry Check Website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Stage_2_Recorders_Sheet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ane 1"/>
      <sheetName val="Lane 2"/>
      <sheetName val="Lane 3"/>
      <sheetName val="Lane 4"/>
      <sheetName val="Lane 5"/>
      <sheetName val="Lane 6"/>
      <sheetName val="Results Input"/>
      <sheetName val="MRF and HDR"/>
      <sheetName val="Lookup Tables"/>
      <sheetName val="Swimmer Check"/>
    </sheetNames>
    <sheetDataSet>
      <sheetData sheetId="0"/>
      <sheetData sheetId="1"/>
      <sheetData sheetId="2"/>
      <sheetData sheetId="3"/>
      <sheetData sheetId="4"/>
      <sheetData sheetId="5"/>
      <sheetData sheetId="6"/>
      <sheetData sheetId="7"/>
      <sheetData sheetId="8" refreshError="1"/>
      <sheetData sheetId="9">
        <row r="4">
          <cell r="B4" t="str">
            <v>Arnold</v>
          </cell>
        </row>
        <row r="5">
          <cell r="B5" t="str">
            <v>Bircotes</v>
          </cell>
        </row>
        <row r="6">
          <cell r="B6" t="str">
            <v>Bramcote</v>
          </cell>
        </row>
        <row r="7">
          <cell r="B7" t="str">
            <v>CABSC</v>
          </cell>
        </row>
        <row r="8">
          <cell r="B8" t="str">
            <v>Carlton Forum</v>
          </cell>
        </row>
        <row r="9">
          <cell r="B9" t="str">
            <v>Falcon</v>
          </cell>
        </row>
        <row r="10">
          <cell r="B10" t="str">
            <v>Hucknall &amp; Linby</v>
          </cell>
        </row>
        <row r="11">
          <cell r="B11" t="str">
            <v>Kimberley</v>
          </cell>
        </row>
        <row r="12">
          <cell r="B12" t="str">
            <v>Mansfield</v>
          </cell>
        </row>
        <row r="13">
          <cell r="B13" t="str">
            <v>Leander A</v>
          </cell>
        </row>
        <row r="14">
          <cell r="B14" t="str">
            <v>Leander B</v>
          </cell>
        </row>
        <row r="15">
          <cell r="B15" t="str">
            <v>Newark</v>
          </cell>
        </row>
        <row r="16">
          <cell r="B16" t="str">
            <v>Northern</v>
          </cell>
        </row>
        <row r="17">
          <cell r="B17" t="str">
            <v>Notts Uni</v>
          </cell>
        </row>
        <row r="18">
          <cell r="B18" t="str">
            <v>Portland</v>
          </cell>
        </row>
        <row r="19">
          <cell r="B19" t="str">
            <v>Radford</v>
          </cell>
        </row>
        <row r="20">
          <cell r="B20" t="str">
            <v>Retford</v>
          </cell>
        </row>
        <row r="21">
          <cell r="B21" t="str">
            <v>Sherwood</v>
          </cell>
        </row>
        <row r="22">
          <cell r="B22" t="str">
            <v>Southwell</v>
          </cell>
        </row>
        <row r="23">
          <cell r="B23" t="str">
            <v>Sutton A</v>
          </cell>
        </row>
        <row r="24">
          <cell r="B24" t="str">
            <v>Sutton B</v>
          </cell>
        </row>
        <row r="25">
          <cell r="B25" t="str">
            <v>Worksop</v>
          </cell>
        </row>
        <row r="37">
          <cell r="B37" t="str">
            <v>Arnold LC</v>
          </cell>
          <cell r="C37" t="str">
            <v>Arnold Leisure Centre</v>
          </cell>
          <cell r="D37">
            <v>25</v>
          </cell>
          <cell r="E37">
            <v>31</v>
          </cell>
        </row>
        <row r="38">
          <cell r="B38" t="str">
            <v>Bingham LC</v>
          </cell>
          <cell r="C38" t="str">
            <v>Bingham Leisure Centre</v>
          </cell>
          <cell r="D38">
            <v>25</v>
          </cell>
          <cell r="E38">
            <v>31</v>
          </cell>
        </row>
        <row r="39">
          <cell r="B39" t="str">
            <v>Bramcote LC</v>
          </cell>
          <cell r="C39" t="str">
            <v>Bramcote Leisure Centre</v>
          </cell>
          <cell r="D39">
            <v>25</v>
          </cell>
          <cell r="E39">
            <v>31</v>
          </cell>
        </row>
        <row r="40">
          <cell r="B40" t="str">
            <v>Carlton Forum LC</v>
          </cell>
          <cell r="C40" t="str">
            <v>Carlton Forum Leisure Centre</v>
          </cell>
          <cell r="D40">
            <v>25</v>
          </cell>
          <cell r="E40">
            <v>31</v>
          </cell>
        </row>
        <row r="41">
          <cell r="B41" t="str">
            <v>Harvey Hadden (25m)</v>
          </cell>
          <cell r="C41" t="str">
            <v>Harvey Hadden Sports Village</v>
          </cell>
          <cell r="D41">
            <v>25</v>
          </cell>
          <cell r="E41">
            <v>31</v>
          </cell>
        </row>
        <row r="42">
          <cell r="B42" t="str">
            <v>Harvey Hadden (50m)</v>
          </cell>
          <cell r="C42" t="str">
            <v>Harvey Hadden Sports Village</v>
          </cell>
          <cell r="D42">
            <v>50</v>
          </cell>
          <cell r="E42">
            <v>11</v>
          </cell>
        </row>
        <row r="43">
          <cell r="B43" t="str">
            <v>Hucknall LC</v>
          </cell>
          <cell r="C43" t="str">
            <v>Hucknall Leisure Centre</v>
          </cell>
          <cell r="D43">
            <v>25</v>
          </cell>
          <cell r="E43">
            <v>31</v>
          </cell>
        </row>
        <row r="44">
          <cell r="B44" t="str">
            <v>Ken Martin LC</v>
          </cell>
          <cell r="C44" t="str">
            <v>Ken Martin Leisure Centre</v>
          </cell>
          <cell r="D44">
            <v>25</v>
          </cell>
          <cell r="E44">
            <v>31</v>
          </cell>
        </row>
        <row r="45">
          <cell r="B45" t="str">
            <v>Kimberley LC</v>
          </cell>
          <cell r="C45" t="str">
            <v>Kimberley Leisure Centre</v>
          </cell>
          <cell r="D45">
            <v>20</v>
          </cell>
          <cell r="E45">
            <v>41</v>
          </cell>
        </row>
        <row r="46">
          <cell r="B46" t="str">
            <v>Lammas LC</v>
          </cell>
          <cell r="C46" t="str">
            <v>Lammas Leisure Centre - Sutton</v>
          </cell>
          <cell r="D46">
            <v>25</v>
          </cell>
          <cell r="E46">
            <v>31</v>
          </cell>
        </row>
        <row r="47">
          <cell r="B47" t="str">
            <v>Loughborough Uni (25m)</v>
          </cell>
          <cell r="C47" t="str">
            <v>Loughborough University</v>
          </cell>
          <cell r="D47">
            <v>25</v>
          </cell>
          <cell r="E47">
            <v>31</v>
          </cell>
        </row>
        <row r="48">
          <cell r="B48" t="str">
            <v>Loughborough Uni (50m)</v>
          </cell>
          <cell r="C48" t="str">
            <v>Loughborough University</v>
          </cell>
          <cell r="D48">
            <v>50</v>
          </cell>
          <cell r="E48">
            <v>11</v>
          </cell>
        </row>
        <row r="49">
          <cell r="B49" t="str">
            <v>Newark LC</v>
          </cell>
          <cell r="C49" t="str">
            <v>Newark</v>
          </cell>
          <cell r="D49">
            <v>25</v>
          </cell>
          <cell r="E49">
            <v>31</v>
          </cell>
        </row>
        <row r="50">
          <cell r="B50" t="str">
            <v>Notts Uni Pool</v>
          </cell>
          <cell r="C50" t="str">
            <v>Nottingham University</v>
          </cell>
          <cell r="D50">
            <v>25</v>
          </cell>
          <cell r="E50">
            <v>31</v>
          </cell>
        </row>
        <row r="51">
          <cell r="B51" t="str">
            <v>Sherwood Baths</v>
          </cell>
          <cell r="C51" t="str">
            <v>Rebecca Adlington Swimming Centre</v>
          </cell>
          <cell r="D51">
            <v>25</v>
          </cell>
          <cell r="E51">
            <v>31</v>
          </cell>
        </row>
        <row r="52">
          <cell r="B52" t="str">
            <v>Retford LC</v>
          </cell>
          <cell r="C52" t="str">
            <v>Retford Leisure Centre</v>
          </cell>
          <cell r="D52">
            <v>25</v>
          </cell>
          <cell r="E52">
            <v>31</v>
          </cell>
        </row>
        <row r="53">
          <cell r="B53" t="str">
            <v>Water Meadows LC</v>
          </cell>
          <cell r="C53" t="str">
            <v>Watermeadows - Mansfield</v>
          </cell>
          <cell r="D53">
            <v>25</v>
          </cell>
          <cell r="E53">
            <v>31</v>
          </cell>
        </row>
        <row r="54">
          <cell r="B54" t="str">
            <v>Worksop LC</v>
          </cell>
          <cell r="C54" t="str">
            <v>Worksop Leisure Centre</v>
          </cell>
          <cell r="D54">
            <v>25</v>
          </cell>
          <cell r="E54">
            <v>31</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80EB-DE37-4D63-AE41-ECF6A779211C}">
  <dimension ref="B2:L79"/>
  <sheetViews>
    <sheetView showRowColHeaders="0" tabSelected="1" zoomScaleNormal="100" workbookViewId="0">
      <selection activeCell="J10" sqref="J10"/>
    </sheetView>
  </sheetViews>
  <sheetFormatPr defaultRowHeight="12.75" x14ac:dyDescent="0.2"/>
  <cols>
    <col min="1" max="1" width="9.140625" style="12"/>
    <col min="2" max="2" width="10" style="12" customWidth="1"/>
    <col min="3" max="4" width="9.140625" style="12"/>
    <col min="5" max="5" width="10" style="12" customWidth="1"/>
    <col min="6" max="7" width="9.140625" style="12"/>
    <col min="8" max="8" width="10" style="12" customWidth="1"/>
    <col min="9" max="16384" width="9.140625" style="12"/>
  </cols>
  <sheetData>
    <row r="2" spans="2:12" ht="35.25" x14ac:dyDescent="0.5">
      <c r="B2" s="142" t="s">
        <v>231</v>
      </c>
      <c r="C2" s="142"/>
      <c r="D2" s="142"/>
      <c r="E2" s="142"/>
      <c r="F2" s="142"/>
      <c r="G2" s="142"/>
      <c r="H2" s="142"/>
      <c r="I2" s="142"/>
      <c r="J2" s="142"/>
    </row>
    <row r="3" spans="2:12" ht="27.75" x14ac:dyDescent="0.4">
      <c r="B3" s="153" t="s">
        <v>37</v>
      </c>
      <c r="C3" s="153"/>
      <c r="D3" s="153"/>
      <c r="E3" s="153"/>
      <c r="F3" s="153"/>
      <c r="G3" s="153"/>
      <c r="H3" s="153"/>
      <c r="I3" s="153"/>
      <c r="J3" s="153"/>
    </row>
    <row r="4" spans="2:12" ht="12.75" customHeight="1" x14ac:dyDescent="0.2">
      <c r="B4" s="42"/>
      <c r="C4" s="42"/>
      <c r="D4" s="42"/>
      <c r="E4" s="42"/>
      <c r="F4" s="42"/>
      <c r="G4" s="42"/>
      <c r="H4" s="42"/>
      <c r="I4" s="42"/>
      <c r="J4" s="42"/>
      <c r="K4" s="42"/>
      <c r="L4" s="42"/>
    </row>
    <row r="5" spans="2:12" ht="15" customHeight="1" x14ac:dyDescent="0.2">
      <c r="B5" s="162" t="s">
        <v>67</v>
      </c>
      <c r="C5" s="162"/>
      <c r="D5" s="162"/>
      <c r="E5" s="162"/>
      <c r="F5" s="162"/>
      <c r="G5" s="162"/>
      <c r="H5" s="162"/>
      <c r="I5" s="162"/>
      <c r="J5" s="162"/>
      <c r="K5" s="42"/>
    </row>
    <row r="6" spans="2:12" ht="15" customHeight="1" x14ac:dyDescent="0.2">
      <c r="B6" s="162"/>
      <c r="C6" s="162"/>
      <c r="D6" s="162"/>
      <c r="E6" s="162"/>
      <c r="F6" s="162"/>
      <c r="G6" s="162"/>
      <c r="H6" s="162"/>
      <c r="I6" s="162"/>
      <c r="J6" s="162"/>
      <c r="K6" s="42"/>
    </row>
    <row r="7" spans="2:12" ht="12.75" customHeight="1" x14ac:dyDescent="0.2">
      <c r="B7" s="42"/>
      <c r="C7" s="42"/>
      <c r="D7" s="42"/>
      <c r="E7" s="42"/>
      <c r="F7" s="42"/>
      <c r="G7" s="42"/>
      <c r="H7" s="42"/>
      <c r="I7" s="42"/>
      <c r="J7" s="93" t="str">
        <f>B79</f>
        <v>v 2026.23</v>
      </c>
      <c r="K7" s="42"/>
      <c r="L7" s="42"/>
    </row>
    <row r="8" spans="2:12" ht="15.75" customHeight="1" x14ac:dyDescent="0.25">
      <c r="B8" s="154" t="s">
        <v>40</v>
      </c>
      <c r="C8" s="154"/>
      <c r="D8" s="154"/>
      <c r="E8" s="154"/>
      <c r="F8" s="154"/>
      <c r="G8" s="154"/>
      <c r="H8" s="154"/>
      <c r="I8" s="154"/>
      <c r="J8" s="154"/>
      <c r="K8" s="42"/>
      <c r="L8" s="42"/>
    </row>
    <row r="9" spans="2:12" ht="12.75" customHeight="1" thickBot="1" x14ac:dyDescent="0.25">
      <c r="B9" s="41"/>
      <c r="C9" s="41"/>
      <c r="D9" s="41"/>
      <c r="E9" s="41"/>
      <c r="F9" s="41"/>
      <c r="G9" s="41"/>
      <c r="H9" s="41"/>
      <c r="I9" s="41"/>
      <c r="J9" s="41"/>
      <c r="K9" s="42"/>
      <c r="L9" s="42"/>
    </row>
    <row r="10" spans="2:12" ht="12.75" customHeight="1" thickBot="1" x14ac:dyDescent="0.25">
      <c r="B10" s="148" t="s">
        <v>53</v>
      </c>
      <c r="C10" s="148"/>
      <c r="D10" s="148"/>
      <c r="E10" s="148"/>
      <c r="F10" s="148"/>
      <c r="G10" s="148"/>
      <c r="H10" s="148"/>
      <c r="I10" s="149"/>
      <c r="J10" s="13">
        <v>5</v>
      </c>
      <c r="K10" s="42"/>
      <c r="L10" s="42"/>
    </row>
    <row r="11" spans="2:12" ht="12.75" customHeight="1" thickBot="1" x14ac:dyDescent="0.25">
      <c r="B11" s="41"/>
      <c r="C11" s="41"/>
      <c r="D11" s="41"/>
      <c r="E11" s="41"/>
      <c r="F11" s="41"/>
      <c r="G11" s="41"/>
      <c r="H11" s="41"/>
      <c r="I11" s="41"/>
      <c r="J11" s="41"/>
      <c r="K11" s="42"/>
      <c r="L11" s="42"/>
    </row>
    <row r="12" spans="2:12" ht="12.75" customHeight="1" thickBot="1" x14ac:dyDescent="0.25">
      <c r="B12" s="147" t="s">
        <v>54</v>
      </c>
      <c r="C12" s="147"/>
      <c r="D12" s="147"/>
      <c r="E12" s="147"/>
      <c r="F12" s="147"/>
      <c r="G12" s="147"/>
      <c r="H12" s="147"/>
      <c r="I12" s="155">
        <v>46023</v>
      </c>
      <c r="J12" s="156"/>
      <c r="K12" s="42"/>
      <c r="L12" s="42"/>
    </row>
    <row r="13" spans="2:12" ht="12.75" customHeight="1" thickBot="1" x14ac:dyDescent="0.25">
      <c r="B13" s="42"/>
      <c r="C13" s="42"/>
      <c r="D13" s="42"/>
      <c r="E13" s="42"/>
      <c r="F13" s="42"/>
      <c r="G13" s="42"/>
      <c r="H13" s="42"/>
      <c r="I13" s="42"/>
      <c r="J13" s="42"/>
      <c r="K13" s="42"/>
      <c r="L13" s="42"/>
    </row>
    <row r="14" spans="2:12" ht="12.75" customHeight="1" thickBot="1" x14ac:dyDescent="0.25">
      <c r="B14" s="147" t="s">
        <v>94</v>
      </c>
      <c r="C14" s="147"/>
      <c r="D14" s="147"/>
      <c r="E14" s="147"/>
      <c r="F14" s="147"/>
      <c r="G14" s="147"/>
      <c r="H14" s="147"/>
      <c r="I14" s="155">
        <v>46023</v>
      </c>
      <c r="J14" s="156"/>
      <c r="K14" s="42"/>
      <c r="L14" s="42"/>
    </row>
    <row r="15" spans="2:12" ht="12.75" customHeight="1" thickBot="1" x14ac:dyDescent="0.25">
      <c r="B15" s="42"/>
      <c r="C15" s="42"/>
      <c r="D15" s="42"/>
      <c r="E15" s="42"/>
      <c r="F15" s="42"/>
      <c r="G15" s="42"/>
      <c r="H15" s="42"/>
      <c r="I15" s="42"/>
      <c r="J15" s="42"/>
      <c r="K15" s="42"/>
      <c r="L15" s="42"/>
    </row>
    <row r="16" spans="2:12" ht="12.75" customHeight="1" thickBot="1" x14ac:dyDescent="0.25">
      <c r="B16" s="147" t="s">
        <v>189</v>
      </c>
      <c r="C16" s="147"/>
      <c r="D16" s="147"/>
      <c r="E16" s="147"/>
      <c r="F16" s="147"/>
      <c r="G16" s="147"/>
      <c r="H16" s="165"/>
      <c r="I16" s="155">
        <v>46023</v>
      </c>
      <c r="J16" s="156"/>
      <c r="K16" s="42"/>
      <c r="L16" s="42"/>
    </row>
    <row r="17" spans="2:12" ht="12.75" customHeight="1" thickBot="1" x14ac:dyDescent="0.25">
      <c r="B17" s="42"/>
      <c r="C17" s="42"/>
      <c r="D17" s="42"/>
      <c r="E17" s="42"/>
      <c r="F17" s="42"/>
      <c r="G17" s="42"/>
      <c r="H17" s="42"/>
      <c r="I17" s="42"/>
      <c r="J17" s="42"/>
      <c r="K17" s="42"/>
      <c r="L17" s="42"/>
    </row>
    <row r="18" spans="2:12" ht="12.75" customHeight="1" thickBot="1" x14ac:dyDescent="0.25">
      <c r="B18" s="147" t="s">
        <v>56</v>
      </c>
      <c r="C18" s="147"/>
      <c r="D18" s="147"/>
      <c r="E18" s="147"/>
      <c r="F18" s="147"/>
      <c r="G18" s="147"/>
      <c r="H18" s="147"/>
      <c r="I18" s="147"/>
      <c r="J18" s="14">
        <v>1</v>
      </c>
      <c r="K18" s="42"/>
      <c r="L18" s="42"/>
    </row>
    <row r="19" spans="2:12" ht="12.75" customHeight="1" thickBot="1" x14ac:dyDescent="0.25">
      <c r="B19" s="42"/>
      <c r="C19" s="42"/>
      <c r="D19" s="42"/>
      <c r="E19" s="42"/>
      <c r="F19" s="42"/>
      <c r="G19" s="42"/>
      <c r="H19" s="42"/>
      <c r="I19" s="42"/>
      <c r="J19" s="42"/>
      <c r="K19" s="42"/>
      <c r="L19" s="42"/>
    </row>
    <row r="20" spans="2:12" ht="12.75" customHeight="1" thickBot="1" x14ac:dyDescent="0.25">
      <c r="B20" s="147" t="s">
        <v>55</v>
      </c>
      <c r="C20" s="147"/>
      <c r="D20" s="147"/>
      <c r="E20" s="147"/>
      <c r="F20" s="147"/>
      <c r="G20" s="147"/>
      <c r="H20" s="147"/>
      <c r="I20" s="147"/>
      <c r="J20" s="14"/>
      <c r="K20" s="42"/>
      <c r="L20" s="42"/>
    </row>
    <row r="21" spans="2:12" ht="12.75" customHeight="1" thickBot="1" x14ac:dyDescent="0.25">
      <c r="B21" s="42"/>
      <c r="C21" s="42"/>
      <c r="D21" s="42"/>
      <c r="E21" s="42"/>
      <c r="F21" s="42"/>
      <c r="G21" s="42"/>
      <c r="H21" s="42"/>
      <c r="I21" s="42"/>
      <c r="J21" s="42"/>
      <c r="K21" s="42"/>
      <c r="L21" s="42"/>
    </row>
    <row r="22" spans="2:12" ht="12.75" customHeight="1" thickBot="1" x14ac:dyDescent="0.25">
      <c r="B22" s="147" t="s">
        <v>195</v>
      </c>
      <c r="C22" s="147"/>
      <c r="D22" s="147"/>
      <c r="E22" s="147"/>
      <c r="F22" s="147"/>
      <c r="G22" s="147"/>
      <c r="H22" s="147"/>
      <c r="I22" s="151"/>
      <c r="J22" s="152"/>
      <c r="K22" s="42"/>
      <c r="L22" s="42"/>
    </row>
    <row r="23" spans="2:12" ht="12.75" customHeight="1" thickBot="1" x14ac:dyDescent="0.25">
      <c r="B23" s="41"/>
      <c r="C23" s="41"/>
      <c r="D23" s="41"/>
      <c r="E23" s="41"/>
      <c r="F23" s="41"/>
      <c r="G23" s="41"/>
      <c r="H23" s="41"/>
      <c r="I23" s="41"/>
      <c r="J23" s="41"/>
      <c r="K23" s="42"/>
      <c r="L23" s="42"/>
    </row>
    <row r="24" spans="2:12" ht="12.75" customHeight="1" thickBot="1" x14ac:dyDescent="0.25">
      <c r="B24" s="147" t="s">
        <v>232</v>
      </c>
      <c r="C24" s="147"/>
      <c r="D24" s="147"/>
      <c r="E24" s="147"/>
      <c r="F24" s="147"/>
      <c r="G24" s="147"/>
      <c r="H24" s="147"/>
      <c r="I24" s="157" t="s">
        <v>233</v>
      </c>
      <c r="J24" s="152"/>
      <c r="K24" s="42"/>
      <c r="L24" s="42"/>
    </row>
    <row r="25" spans="2:12" ht="12.75" customHeight="1" x14ac:dyDescent="0.2">
      <c r="B25" s="41"/>
      <c r="C25" s="41"/>
      <c r="D25" s="41"/>
      <c r="E25" s="41"/>
      <c r="F25" s="41"/>
      <c r="G25" s="41"/>
      <c r="H25" s="41"/>
      <c r="I25" s="41"/>
      <c r="J25" s="41"/>
      <c r="K25" s="42"/>
      <c r="L25" s="42"/>
    </row>
    <row r="26" spans="2:12" ht="12.75" customHeight="1" x14ac:dyDescent="0.2">
      <c r="B26" s="150" t="s">
        <v>196</v>
      </c>
      <c r="C26" s="150"/>
      <c r="D26" s="150"/>
      <c r="E26" s="150"/>
      <c r="F26" s="150"/>
      <c r="G26" s="150"/>
      <c r="H26" s="150"/>
      <c r="I26" s="150"/>
      <c r="J26" s="150"/>
      <c r="K26" s="42"/>
      <c r="L26" s="42"/>
    </row>
    <row r="27" spans="2:12" ht="12.75" customHeight="1" thickBot="1" x14ac:dyDescent="0.25">
      <c r="B27" s="16"/>
      <c r="C27" s="16"/>
      <c r="D27" s="16"/>
      <c r="E27" s="16"/>
      <c r="F27" s="16"/>
      <c r="G27" s="16"/>
      <c r="H27" s="16"/>
      <c r="I27" s="16"/>
      <c r="J27" s="16"/>
      <c r="K27" s="42"/>
      <c r="L27" s="42"/>
    </row>
    <row r="28" spans="2:12" ht="12.75" customHeight="1" thickBot="1" x14ac:dyDescent="0.25">
      <c r="B28" s="45" t="s">
        <v>76</v>
      </c>
      <c r="C28" s="151"/>
      <c r="D28" s="152"/>
      <c r="E28" s="45" t="s">
        <v>77</v>
      </c>
      <c r="F28" s="151"/>
      <c r="G28" s="152"/>
      <c r="H28" s="45" t="s">
        <v>78</v>
      </c>
      <c r="I28" s="151"/>
      <c r="J28" s="152"/>
      <c r="K28" s="42"/>
      <c r="L28" s="42"/>
    </row>
    <row r="29" spans="2:12" ht="12.75" customHeight="1" thickBot="1" x14ac:dyDescent="0.25">
      <c r="B29" s="45" t="s">
        <v>79</v>
      </c>
      <c r="C29" s="151"/>
      <c r="D29" s="152"/>
      <c r="E29" s="45" t="s">
        <v>80</v>
      </c>
      <c r="F29" s="151"/>
      <c r="G29" s="152"/>
      <c r="H29" s="45" t="s">
        <v>81</v>
      </c>
      <c r="I29" s="151"/>
      <c r="J29" s="152"/>
      <c r="K29" s="42"/>
      <c r="L29" s="42"/>
    </row>
    <row r="30" spans="2:12" ht="12.75" customHeight="1" x14ac:dyDescent="0.2">
      <c r="B30" s="16"/>
      <c r="C30" s="53"/>
      <c r="D30" s="53"/>
      <c r="E30" s="16"/>
      <c r="F30" s="53"/>
      <c r="G30" s="53"/>
      <c r="H30" s="16"/>
      <c r="I30" s="53"/>
      <c r="J30" s="53"/>
      <c r="K30" s="42"/>
      <c r="L30" s="42"/>
    </row>
    <row r="31" spans="2:12" ht="12.75" customHeight="1" x14ac:dyDescent="0.2">
      <c r="B31" s="143" t="s">
        <v>98</v>
      </c>
      <c r="C31" s="143"/>
      <c r="D31" s="143"/>
      <c r="E31" s="143"/>
      <c r="F31" s="143"/>
      <c r="G31" s="143"/>
      <c r="H31" s="143"/>
      <c r="I31" s="143"/>
      <c r="J31" s="143"/>
      <c r="K31" s="42"/>
      <c r="L31" s="42"/>
    </row>
    <row r="32" spans="2:12" ht="12.75" customHeight="1" x14ac:dyDescent="0.2">
      <c r="B32" s="143"/>
      <c r="C32" s="143"/>
      <c r="D32" s="143"/>
      <c r="E32" s="143"/>
      <c r="F32" s="143"/>
      <c r="G32" s="143"/>
      <c r="H32" s="143"/>
      <c r="I32" s="143"/>
      <c r="J32" s="143"/>
      <c r="K32" s="42"/>
      <c r="L32" s="42"/>
    </row>
    <row r="33" spans="2:12" ht="12.75" customHeight="1" x14ac:dyDescent="0.2">
      <c r="B33" s="143"/>
      <c r="C33" s="143"/>
      <c r="D33" s="143"/>
      <c r="E33" s="143"/>
      <c r="F33" s="143"/>
      <c r="G33" s="143"/>
      <c r="H33" s="143"/>
      <c r="I33" s="143"/>
      <c r="J33" s="143"/>
      <c r="K33" s="42"/>
      <c r="L33" s="42"/>
    </row>
    <row r="34" spans="2:12" ht="12.75" customHeight="1" x14ac:dyDescent="0.2">
      <c r="B34" s="143"/>
      <c r="C34" s="143"/>
      <c r="D34" s="143"/>
      <c r="E34" s="143"/>
      <c r="F34" s="143"/>
      <c r="G34" s="143"/>
      <c r="H34" s="143"/>
      <c r="I34" s="143"/>
      <c r="J34" s="143"/>
      <c r="K34" s="42"/>
      <c r="L34" s="42"/>
    </row>
    <row r="35" spans="2:12" ht="12.75" customHeight="1" x14ac:dyDescent="0.2">
      <c r="B35" s="41"/>
      <c r="C35" s="41"/>
      <c r="D35" s="41"/>
      <c r="E35" s="41"/>
      <c r="F35" s="41"/>
      <c r="G35" s="41"/>
      <c r="H35" s="41"/>
      <c r="I35" s="41"/>
      <c r="J35" s="41"/>
      <c r="K35" s="42"/>
      <c r="L35" s="42"/>
    </row>
    <row r="36" spans="2:12" ht="12.75" customHeight="1" x14ac:dyDescent="0.2">
      <c r="B36" s="143" t="s">
        <v>188</v>
      </c>
      <c r="C36" s="143"/>
      <c r="D36" s="143"/>
      <c r="E36" s="143"/>
      <c r="F36" s="143"/>
      <c r="G36" s="143"/>
      <c r="H36" s="143"/>
      <c r="I36" s="143"/>
      <c r="J36" s="143"/>
      <c r="K36" s="42"/>
      <c r="L36" s="42"/>
    </row>
    <row r="37" spans="2:12" ht="12.75" customHeight="1" x14ac:dyDescent="0.2">
      <c r="B37" s="143"/>
      <c r="C37" s="143"/>
      <c r="D37" s="143"/>
      <c r="E37" s="143"/>
      <c r="F37" s="143"/>
      <c r="G37" s="143"/>
      <c r="H37" s="143"/>
      <c r="I37" s="143"/>
      <c r="J37" s="143"/>
      <c r="K37" s="42"/>
      <c r="L37" s="42"/>
    </row>
    <row r="38" spans="2:12" ht="12.75" customHeight="1" x14ac:dyDescent="0.2">
      <c r="B38" s="143"/>
      <c r="C38" s="143"/>
      <c r="D38" s="143"/>
      <c r="E38" s="143"/>
      <c r="F38" s="143"/>
      <c r="G38" s="143"/>
      <c r="H38" s="143"/>
      <c r="I38" s="143"/>
      <c r="J38" s="143"/>
      <c r="K38" s="42"/>
      <c r="L38" s="42"/>
    </row>
    <row r="39" spans="2:12" ht="12.75" customHeight="1" x14ac:dyDescent="0.2">
      <c r="B39" s="143"/>
      <c r="C39" s="143"/>
      <c r="D39" s="143"/>
      <c r="E39" s="143"/>
      <c r="F39" s="143"/>
      <c r="G39" s="143"/>
      <c r="H39" s="143"/>
      <c r="I39" s="143"/>
      <c r="J39" s="143"/>
      <c r="K39" s="42"/>
      <c r="L39" s="42"/>
    </row>
    <row r="40" spans="2:12" ht="12.75" customHeight="1" x14ac:dyDescent="0.2">
      <c r="B40" s="42"/>
      <c r="C40" s="42"/>
      <c r="D40" s="42"/>
      <c r="E40" s="42"/>
      <c r="F40" s="42"/>
      <c r="G40" s="42"/>
      <c r="H40" s="42"/>
      <c r="I40" s="42"/>
      <c r="J40" s="42"/>
      <c r="K40" s="42"/>
      <c r="L40" s="42"/>
    </row>
    <row r="41" spans="2:12" ht="15.75" customHeight="1" x14ac:dyDescent="0.25">
      <c r="B41" s="154" t="s">
        <v>43</v>
      </c>
      <c r="C41" s="154"/>
      <c r="D41" s="154"/>
      <c r="E41" s="154"/>
      <c r="F41" s="154"/>
      <c r="G41" s="154"/>
      <c r="H41" s="154"/>
      <c r="I41" s="154"/>
      <c r="J41" s="154"/>
      <c r="K41" s="42"/>
      <c r="L41" s="42"/>
    </row>
    <row r="42" spans="2:12" ht="12.75" customHeight="1" x14ac:dyDescent="0.2">
      <c r="B42" s="43" t="s">
        <v>44</v>
      </c>
      <c r="C42" s="42"/>
      <c r="D42" s="42"/>
      <c r="E42" s="42"/>
      <c r="F42" s="42"/>
      <c r="G42" s="42"/>
      <c r="H42" s="42"/>
      <c r="I42" s="42"/>
      <c r="J42" s="42"/>
      <c r="K42" s="42"/>
      <c r="L42" s="42"/>
    </row>
    <row r="43" spans="2:12" ht="12.75" customHeight="1" x14ac:dyDescent="0.2">
      <c r="B43" s="42"/>
      <c r="C43" s="145" t="s">
        <v>41</v>
      </c>
      <c r="D43" s="145"/>
      <c r="E43" s="145"/>
      <c r="F43" s="145"/>
      <c r="G43" s="145"/>
      <c r="H43" s="145"/>
      <c r="I43" s="145"/>
      <c r="J43" s="145"/>
      <c r="K43" s="42"/>
      <c r="L43" s="42"/>
    </row>
    <row r="44" spans="2:12" ht="12.75" customHeight="1" x14ac:dyDescent="0.2">
      <c r="C44" s="145" t="s">
        <v>45</v>
      </c>
      <c r="D44" s="145"/>
      <c r="E44" s="145"/>
      <c r="F44" s="145"/>
      <c r="G44" s="145"/>
      <c r="H44" s="145"/>
      <c r="I44" s="145"/>
      <c r="J44" s="145"/>
      <c r="K44" s="42"/>
      <c r="L44" s="42"/>
    </row>
    <row r="45" spans="2:12" ht="12.75" customHeight="1" x14ac:dyDescent="0.2">
      <c r="B45" s="144" t="s">
        <v>46</v>
      </c>
      <c r="C45" s="144"/>
      <c r="D45" s="144"/>
      <c r="E45" s="144"/>
      <c r="F45" s="144"/>
      <c r="G45" s="144"/>
      <c r="H45" s="144"/>
      <c r="I45" s="144"/>
      <c r="J45" s="144"/>
      <c r="K45" s="42"/>
      <c r="L45" s="42"/>
    </row>
    <row r="46" spans="2:12" ht="12.75" customHeight="1" x14ac:dyDescent="0.2">
      <c r="B46" s="42"/>
      <c r="C46" s="143" t="s">
        <v>38</v>
      </c>
      <c r="D46" s="143"/>
      <c r="E46" s="143"/>
      <c r="F46" s="143"/>
      <c r="G46" s="143"/>
      <c r="H46" s="143"/>
      <c r="I46" s="143"/>
      <c r="J46" s="143"/>
      <c r="K46" s="42"/>
      <c r="L46" s="42"/>
    </row>
    <row r="47" spans="2:12" ht="12.75" customHeight="1" x14ac:dyDescent="0.2">
      <c r="B47" s="42"/>
      <c r="C47" s="143"/>
      <c r="D47" s="143"/>
      <c r="E47" s="143"/>
      <c r="F47" s="143"/>
      <c r="G47" s="143"/>
      <c r="H47" s="143"/>
      <c r="I47" s="143"/>
      <c r="J47" s="143"/>
      <c r="K47" s="42"/>
      <c r="L47" s="42"/>
    </row>
    <row r="48" spans="2:12" ht="12.75" customHeight="1" x14ac:dyDescent="0.2">
      <c r="B48" s="42"/>
      <c r="C48" s="143" t="s">
        <v>39</v>
      </c>
      <c r="D48" s="143"/>
      <c r="E48" s="143"/>
      <c r="F48" s="143"/>
      <c r="G48" s="143"/>
      <c r="H48" s="143"/>
      <c r="I48" s="143"/>
      <c r="J48" s="143"/>
      <c r="K48" s="42"/>
      <c r="L48" s="42"/>
    </row>
    <row r="49" spans="2:12" ht="12.75" customHeight="1" x14ac:dyDescent="0.2">
      <c r="B49" s="42"/>
      <c r="C49" s="143"/>
      <c r="D49" s="143"/>
      <c r="E49" s="143"/>
      <c r="F49" s="143"/>
      <c r="G49" s="143"/>
      <c r="H49" s="143"/>
      <c r="I49" s="143"/>
      <c r="J49" s="143"/>
      <c r="K49" s="42"/>
      <c r="L49" s="42"/>
    </row>
    <row r="50" spans="2:12" ht="12.75" customHeight="1" x14ac:dyDescent="0.2">
      <c r="B50" s="42"/>
      <c r="C50" s="143"/>
      <c r="D50" s="143"/>
      <c r="E50" s="143"/>
      <c r="F50" s="143"/>
      <c r="G50" s="143"/>
      <c r="H50" s="143"/>
      <c r="I50" s="143"/>
      <c r="J50" s="143"/>
      <c r="K50" s="42"/>
      <c r="L50" s="42"/>
    </row>
    <row r="51" spans="2:12" ht="12.75" customHeight="1" x14ac:dyDescent="0.2">
      <c r="B51" s="144" t="s">
        <v>73</v>
      </c>
      <c r="C51" s="144"/>
      <c r="D51" s="144"/>
      <c r="E51" s="144"/>
      <c r="F51" s="144"/>
      <c r="G51" s="144"/>
      <c r="H51" s="144"/>
      <c r="I51" s="144"/>
      <c r="J51" s="144"/>
      <c r="K51" s="42"/>
      <c r="L51" s="42"/>
    </row>
    <row r="52" spans="2:12" ht="12.75" customHeight="1" x14ac:dyDescent="0.2">
      <c r="B52" s="42"/>
      <c r="C52" s="160" t="s">
        <v>71</v>
      </c>
      <c r="D52" s="160"/>
      <c r="E52" s="160"/>
      <c r="F52" s="160"/>
      <c r="G52" s="160"/>
      <c r="H52" s="160"/>
      <c r="I52" s="160"/>
      <c r="J52" s="160"/>
      <c r="K52" s="42"/>
      <c r="L52" s="42"/>
    </row>
    <row r="53" spans="2:12" ht="12.75" customHeight="1" x14ac:dyDescent="0.2">
      <c r="B53" s="42"/>
      <c r="C53" s="160"/>
      <c r="D53" s="160"/>
      <c r="E53" s="160"/>
      <c r="F53" s="160"/>
      <c r="G53" s="160"/>
      <c r="H53" s="160"/>
      <c r="I53" s="160"/>
      <c r="J53" s="160"/>
      <c r="K53" s="42"/>
      <c r="L53" s="42"/>
    </row>
    <row r="54" spans="2:12" ht="12.75" customHeight="1" x14ac:dyDescent="0.2">
      <c r="B54" s="42"/>
      <c r="C54" s="145" t="s">
        <v>75</v>
      </c>
      <c r="D54" s="146"/>
      <c r="E54" s="146"/>
      <c r="F54" s="146"/>
      <c r="G54" s="146"/>
      <c r="H54" s="146"/>
      <c r="I54" s="146"/>
      <c r="J54" s="146"/>
      <c r="K54" s="42"/>
      <c r="L54" s="42"/>
    </row>
    <row r="55" spans="2:12" ht="12.75" customHeight="1" x14ac:dyDescent="0.2">
      <c r="B55" s="42"/>
      <c r="D55" s="143" t="s">
        <v>72</v>
      </c>
      <c r="E55" s="160"/>
      <c r="F55" s="160"/>
      <c r="G55" s="160"/>
      <c r="H55" s="160"/>
      <c r="I55" s="160"/>
      <c r="J55" s="160"/>
      <c r="K55" s="35"/>
      <c r="L55" s="42"/>
    </row>
    <row r="56" spans="2:12" ht="12.75" customHeight="1" x14ac:dyDescent="0.2">
      <c r="B56" s="42"/>
      <c r="D56" s="160"/>
      <c r="E56" s="160"/>
      <c r="F56" s="160"/>
      <c r="G56" s="160"/>
      <c r="H56" s="160"/>
      <c r="I56" s="160"/>
      <c r="J56" s="160"/>
      <c r="K56" s="35"/>
      <c r="L56" s="42"/>
    </row>
    <row r="57" spans="2:12" ht="12.75" customHeight="1" x14ac:dyDescent="0.2">
      <c r="B57" s="42"/>
      <c r="C57" s="42"/>
      <c r="E57" s="143" t="s">
        <v>66</v>
      </c>
      <c r="F57" s="143"/>
      <c r="G57" s="143"/>
      <c r="H57" s="143"/>
      <c r="I57" s="143"/>
      <c r="J57" s="143"/>
      <c r="K57" s="42"/>
      <c r="L57" s="42"/>
    </row>
    <row r="58" spans="2:12" ht="12.75" customHeight="1" x14ac:dyDescent="0.2">
      <c r="B58" s="42"/>
      <c r="C58" s="42"/>
      <c r="E58" s="143"/>
      <c r="F58" s="143"/>
      <c r="G58" s="143"/>
      <c r="H58" s="143"/>
      <c r="I58" s="143"/>
      <c r="J58" s="143"/>
      <c r="K58" s="42"/>
      <c r="L58" s="42"/>
    </row>
    <row r="59" spans="2:12" ht="12.75" customHeight="1" x14ac:dyDescent="0.2">
      <c r="B59" s="42"/>
      <c r="C59" s="42"/>
      <c r="D59" s="36"/>
      <c r="E59" s="143"/>
      <c r="F59" s="143"/>
      <c r="G59" s="143"/>
      <c r="H59" s="143"/>
      <c r="I59" s="143"/>
      <c r="J59" s="143"/>
      <c r="K59" s="42"/>
      <c r="L59" s="42"/>
    </row>
    <row r="60" spans="2:12" ht="12.75" customHeight="1" x14ac:dyDescent="0.2">
      <c r="B60" s="144" t="s">
        <v>74</v>
      </c>
      <c r="C60" s="144"/>
      <c r="D60" s="144"/>
      <c r="E60" s="144"/>
      <c r="F60" s="144"/>
      <c r="G60" s="144"/>
      <c r="H60" s="144"/>
      <c r="I60" s="144"/>
      <c r="J60" s="144"/>
      <c r="K60" s="35"/>
      <c r="L60" s="42"/>
    </row>
    <row r="61" spans="2:12" ht="12.75" customHeight="1" x14ac:dyDescent="0.2">
      <c r="B61" s="42"/>
      <c r="C61" s="146" t="s">
        <v>42</v>
      </c>
      <c r="D61" s="146"/>
      <c r="E61" s="146"/>
      <c r="F61" s="146"/>
      <c r="G61" s="146"/>
      <c r="H61" s="146"/>
      <c r="I61" s="146"/>
      <c r="J61" s="146"/>
      <c r="K61" s="42"/>
      <c r="L61" s="42"/>
    </row>
    <row r="62" spans="2:12" ht="12.75" customHeight="1" x14ac:dyDescent="0.2">
      <c r="B62" s="42"/>
      <c r="C62" s="145" t="s">
        <v>47</v>
      </c>
      <c r="D62" s="146"/>
      <c r="E62" s="146"/>
      <c r="F62" s="146"/>
      <c r="G62" s="146"/>
      <c r="H62" s="146"/>
      <c r="I62" s="146"/>
      <c r="J62" s="146"/>
      <c r="K62" s="42"/>
      <c r="L62" s="42"/>
    </row>
    <row r="63" spans="2:12" ht="12.75" customHeight="1" x14ac:dyDescent="0.2">
      <c r="B63" s="144" t="s">
        <v>64</v>
      </c>
      <c r="C63" s="144"/>
      <c r="D63" s="144"/>
      <c r="E63" s="144"/>
      <c r="F63" s="144"/>
      <c r="G63" s="144"/>
      <c r="H63" s="144"/>
      <c r="I63" s="144"/>
      <c r="J63" s="144"/>
      <c r="K63" s="42"/>
      <c r="L63" s="42"/>
    </row>
    <row r="64" spans="2:12" ht="12.75" customHeight="1" x14ac:dyDescent="0.2">
      <c r="B64" s="42"/>
      <c r="C64" s="143" t="s">
        <v>65</v>
      </c>
      <c r="D64" s="143"/>
      <c r="E64" s="143"/>
      <c r="F64" s="143"/>
      <c r="G64" s="143"/>
      <c r="H64" s="143"/>
      <c r="I64" s="143"/>
      <c r="J64" s="143"/>
      <c r="K64" s="42"/>
      <c r="L64" s="42"/>
    </row>
    <row r="65" spans="2:12" ht="12.75" customHeight="1" x14ac:dyDescent="0.2">
      <c r="B65" s="42"/>
      <c r="C65" s="143"/>
      <c r="D65" s="143"/>
      <c r="E65" s="143"/>
      <c r="F65" s="143"/>
      <c r="G65" s="143"/>
      <c r="H65" s="143"/>
      <c r="I65" s="143"/>
      <c r="J65" s="143"/>
      <c r="K65" s="42"/>
      <c r="L65" s="42"/>
    </row>
    <row r="66" spans="2:12" ht="12.75" customHeight="1" x14ac:dyDescent="0.2">
      <c r="B66" s="42"/>
      <c r="C66" s="143"/>
      <c r="D66" s="143"/>
      <c r="E66" s="143"/>
      <c r="F66" s="143"/>
      <c r="G66" s="143"/>
      <c r="H66" s="143"/>
      <c r="I66" s="143"/>
      <c r="J66" s="143"/>
      <c r="K66" s="42"/>
      <c r="L66" s="42"/>
    </row>
    <row r="67" spans="2:12" ht="12.75" customHeight="1" x14ac:dyDescent="0.2">
      <c r="B67" s="42"/>
      <c r="C67" s="42"/>
      <c r="D67" s="44"/>
      <c r="E67" s="44"/>
      <c r="F67" s="44"/>
      <c r="G67" s="44"/>
      <c r="H67" s="44"/>
      <c r="I67" s="44"/>
      <c r="J67" s="44"/>
      <c r="K67" s="42"/>
      <c r="L67" s="42"/>
    </row>
    <row r="68" spans="2:12" ht="12.75" customHeight="1" x14ac:dyDescent="0.25">
      <c r="B68" s="154" t="s">
        <v>48</v>
      </c>
      <c r="C68" s="154"/>
      <c r="D68" s="154"/>
      <c r="E68" s="154"/>
      <c r="F68" s="154"/>
      <c r="G68" s="154"/>
      <c r="H68" s="154"/>
      <c r="I68" s="154"/>
      <c r="J68" s="154"/>
      <c r="K68" s="42"/>
      <c r="L68" s="42"/>
    </row>
    <row r="69" spans="2:12" ht="12.75" customHeight="1" x14ac:dyDescent="0.2">
      <c r="B69" s="143" t="s">
        <v>49</v>
      </c>
      <c r="C69" s="143"/>
      <c r="D69" s="143"/>
      <c r="E69" s="143"/>
      <c r="F69" s="143"/>
      <c r="G69" s="143"/>
      <c r="H69" s="143"/>
      <c r="I69" s="143"/>
      <c r="J69" s="143"/>
      <c r="K69" s="42"/>
      <c r="L69" s="42"/>
    </row>
    <row r="70" spans="2:12" ht="12.75" customHeight="1" x14ac:dyDescent="0.2">
      <c r="B70" s="143"/>
      <c r="C70" s="143"/>
      <c r="D70" s="143"/>
      <c r="E70" s="143"/>
      <c r="F70" s="143"/>
      <c r="G70" s="143"/>
      <c r="H70" s="143"/>
      <c r="I70" s="143"/>
      <c r="J70" s="143"/>
      <c r="K70" s="42"/>
      <c r="L70" s="42"/>
    </row>
    <row r="71" spans="2:12" ht="12.75" customHeight="1" x14ac:dyDescent="0.2">
      <c r="B71" s="143"/>
      <c r="C71" s="143"/>
      <c r="D71" s="143"/>
      <c r="E71" s="143"/>
      <c r="F71" s="143"/>
      <c r="G71" s="143"/>
      <c r="H71" s="143"/>
      <c r="I71" s="143"/>
      <c r="J71" s="143"/>
      <c r="K71" s="42"/>
      <c r="L71" s="42"/>
    </row>
    <row r="72" spans="2:12" ht="12.75" customHeight="1" x14ac:dyDescent="0.2">
      <c r="B72" s="42"/>
      <c r="C72" s="42"/>
      <c r="D72" s="44"/>
      <c r="E72" s="44"/>
      <c r="F72" s="44"/>
      <c r="G72" s="44"/>
      <c r="H72" s="44"/>
      <c r="I72" s="44"/>
      <c r="J72" s="44"/>
      <c r="K72" s="42"/>
      <c r="L72" s="42"/>
    </row>
    <row r="73" spans="2:12" ht="12.75" customHeight="1" x14ac:dyDescent="0.2">
      <c r="B73" s="163" t="s">
        <v>50</v>
      </c>
      <c r="C73" s="163"/>
      <c r="D73" s="161" t="s">
        <v>52</v>
      </c>
      <c r="E73" s="161"/>
      <c r="F73" s="161"/>
      <c r="G73" s="164" t="s">
        <v>82</v>
      </c>
      <c r="H73" s="164"/>
      <c r="I73" s="164"/>
      <c r="J73" s="164"/>
      <c r="K73" s="42"/>
      <c r="L73" s="42"/>
    </row>
    <row r="74" spans="2:12" x14ac:dyDescent="0.2">
      <c r="B74" s="163" t="s">
        <v>51</v>
      </c>
      <c r="C74" s="163"/>
      <c r="D74" s="161" t="s">
        <v>52</v>
      </c>
      <c r="E74" s="161"/>
      <c r="F74" s="161"/>
      <c r="G74" s="164" t="s">
        <v>82</v>
      </c>
      <c r="H74" s="164"/>
      <c r="I74" s="164"/>
      <c r="J74" s="164"/>
    </row>
    <row r="76" spans="2:12" ht="15.75" x14ac:dyDescent="0.25">
      <c r="B76" s="159" t="s">
        <v>57</v>
      </c>
      <c r="C76" s="159"/>
      <c r="D76" s="159"/>
      <c r="E76" s="159"/>
      <c r="F76" s="159"/>
      <c r="G76" s="159"/>
      <c r="H76" s="159"/>
      <c r="I76" s="159"/>
      <c r="J76" s="159"/>
    </row>
    <row r="78" spans="2:12" x14ac:dyDescent="0.2">
      <c r="B78" s="158" t="s">
        <v>58</v>
      </c>
      <c r="C78" s="158"/>
      <c r="D78" s="158"/>
      <c r="E78" s="158"/>
      <c r="F78" s="158"/>
      <c r="G78" s="158"/>
      <c r="H78" s="158"/>
      <c r="I78" s="158"/>
      <c r="J78" s="158"/>
    </row>
    <row r="79" spans="2:12" x14ac:dyDescent="0.2">
      <c r="B79" s="158" t="s">
        <v>234</v>
      </c>
      <c r="C79" s="158"/>
      <c r="D79" s="158"/>
      <c r="E79" s="158"/>
      <c r="F79" s="158"/>
      <c r="G79" s="158"/>
      <c r="H79" s="158"/>
      <c r="I79" s="158"/>
      <c r="J79" s="158"/>
    </row>
  </sheetData>
  <sheetProtection algorithmName="SHA-512" hashValue="r0LdO2bya11/nU2WGuJcl+/6JDwIuZiqg1j0C89mDjz1QdYqFcOEO9szZFkup05+w72uUdChrEBKlpcyjBIJAw==" saltValue="eKoEfRg4yWqRAQlqWP4ZCg==" spinCount="100000" sheet="1" selectLockedCells="1"/>
  <mergeCells count="53">
    <mergeCell ref="B5:J6"/>
    <mergeCell ref="B73:C73"/>
    <mergeCell ref="B69:J71"/>
    <mergeCell ref="B74:C74"/>
    <mergeCell ref="B68:J68"/>
    <mergeCell ref="D73:F73"/>
    <mergeCell ref="G74:J74"/>
    <mergeCell ref="G73:J73"/>
    <mergeCell ref="B22:H22"/>
    <mergeCell ref="I22:J22"/>
    <mergeCell ref="B16:H16"/>
    <mergeCell ref="I16:J16"/>
    <mergeCell ref="F29:G29"/>
    <mergeCell ref="C29:D29"/>
    <mergeCell ref="I28:J28"/>
    <mergeCell ref="I29:J29"/>
    <mergeCell ref="B79:J79"/>
    <mergeCell ref="B76:J76"/>
    <mergeCell ref="B31:J34"/>
    <mergeCell ref="C52:J53"/>
    <mergeCell ref="B78:J78"/>
    <mergeCell ref="D74:F74"/>
    <mergeCell ref="C43:J43"/>
    <mergeCell ref="B45:J45"/>
    <mergeCell ref="C54:J54"/>
    <mergeCell ref="B51:J51"/>
    <mergeCell ref="C48:J50"/>
    <mergeCell ref="D55:J56"/>
    <mergeCell ref="F28:G28"/>
    <mergeCell ref="B12:H12"/>
    <mergeCell ref="I12:J12"/>
    <mergeCell ref="B20:I20"/>
    <mergeCell ref="C46:J47"/>
    <mergeCell ref="I14:J14"/>
    <mergeCell ref="B14:H14"/>
    <mergeCell ref="B24:H24"/>
    <mergeCell ref="I24:J24"/>
    <mergeCell ref="B2:J2"/>
    <mergeCell ref="C64:J66"/>
    <mergeCell ref="B63:J63"/>
    <mergeCell ref="C62:J62"/>
    <mergeCell ref="B18:I18"/>
    <mergeCell ref="B10:I10"/>
    <mergeCell ref="B36:J39"/>
    <mergeCell ref="B26:J26"/>
    <mergeCell ref="C28:D28"/>
    <mergeCell ref="B3:J3"/>
    <mergeCell ref="C61:J61"/>
    <mergeCell ref="B8:J8"/>
    <mergeCell ref="B41:J41"/>
    <mergeCell ref="C44:J44"/>
    <mergeCell ref="B60:J60"/>
    <mergeCell ref="E57:J59"/>
  </mergeCells>
  <dataValidations count="2">
    <dataValidation type="list" allowBlank="1" showInputMessage="1" showErrorMessage="1" sqref="I22:J22" xr:uid="{2C6D335E-4D69-4A81-830B-13FE03CC35D2}">
      <formula1>Pools</formula1>
    </dataValidation>
    <dataValidation type="list" allowBlank="1" showInputMessage="1" showErrorMessage="1" sqref="C28:D29 F28:G29 I28:J29" xr:uid="{30620282-203A-4798-A48D-7BFBB72AF90A}">
      <formula1>Clubs</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55CD-5986-460A-B66F-F548B15F5DFA}">
  <dimension ref="A1:AS281"/>
  <sheetViews>
    <sheetView showRowColHeaders="0" workbookViewId="0">
      <selection activeCell="S3" sqref="S3"/>
    </sheetView>
  </sheetViews>
  <sheetFormatPr defaultRowHeight="12.75" x14ac:dyDescent="0.2"/>
  <cols>
    <col min="1" max="1" width="9.140625" style="54"/>
    <col min="2" max="2" width="9.140625" style="62" hidden="1" customWidth="1"/>
    <col min="3" max="3" width="9" style="54" hidden="1" customWidth="1"/>
    <col min="4" max="4" width="7.7109375" style="54" hidden="1" customWidth="1"/>
    <col min="5" max="5" width="10.28515625" style="63" hidden="1" customWidth="1"/>
    <col min="6" max="6" width="9.28515625" style="63" hidden="1" customWidth="1"/>
    <col min="7" max="7" width="12.5703125" style="64" hidden="1" customWidth="1"/>
    <col min="8" max="8" width="10.140625" style="63" hidden="1" customWidth="1"/>
    <col min="9" max="9" width="13.85546875" style="62" hidden="1" customWidth="1"/>
    <col min="10" max="10" width="7.5703125" style="77" hidden="1" customWidth="1"/>
    <col min="11" max="11" width="15.5703125" style="62" hidden="1" customWidth="1"/>
    <col min="12" max="12" width="14.42578125" style="62" hidden="1" customWidth="1"/>
    <col min="13" max="13" width="11.5703125" style="54" hidden="1" customWidth="1"/>
    <col min="14" max="14" width="8.5703125" style="54" hidden="1" customWidth="1"/>
    <col min="15" max="15" width="15.7109375" style="62" hidden="1" customWidth="1"/>
    <col min="16" max="16" width="11" style="62" hidden="1" customWidth="1"/>
    <col min="17" max="17" width="12" style="62" hidden="1" customWidth="1"/>
    <col min="18" max="18" width="10.5703125" style="54" customWidth="1"/>
    <col min="19" max="19" width="74" style="54" customWidth="1"/>
    <col min="20" max="20" width="9.140625" style="54"/>
    <col min="21" max="21" width="40.7109375" style="54" customWidth="1"/>
    <col min="22" max="26" width="14.28515625" style="54" customWidth="1"/>
    <col min="27" max="45" width="9.140625" style="54"/>
    <col min="46" max="16384" width="9.140625" style="71"/>
  </cols>
  <sheetData>
    <row r="1" spans="2:21" s="54" customFormat="1" x14ac:dyDescent="0.2"/>
    <row r="2" spans="2:21" s="54" customFormat="1" x14ac:dyDescent="0.2">
      <c r="S2" s="55" t="s">
        <v>123</v>
      </c>
    </row>
    <row r="3" spans="2:21" s="54" customFormat="1" ht="12.75" customHeight="1" x14ac:dyDescent="0.2">
      <c r="S3" s="87" t="e">
        <f ca="1">CONCATENATE(LEFT('Lookup Tables'!I3,48),",",LEFT(VLOOKUP(Instructions!I22,Pools_Info,2,FALSE),20),",",'Lookup Tables'!K4,",",VLOOKUP(Instructions!I22,Pools_Info,4,FALSE))</f>
        <v>#N/A</v>
      </c>
      <c r="U3" s="195" t="s">
        <v>227</v>
      </c>
    </row>
    <row r="4" spans="2:21" s="54" customFormat="1" x14ac:dyDescent="0.2">
      <c r="B4" s="56" t="s">
        <v>118</v>
      </c>
      <c r="C4" s="56" t="s">
        <v>115</v>
      </c>
      <c r="D4" s="56" t="s">
        <v>104</v>
      </c>
      <c r="E4" s="56" t="s">
        <v>85</v>
      </c>
      <c r="F4" s="56" t="s">
        <v>86</v>
      </c>
      <c r="G4" s="56" t="s">
        <v>0</v>
      </c>
      <c r="H4" s="57" t="s">
        <v>105</v>
      </c>
      <c r="I4" s="56" t="s">
        <v>106</v>
      </c>
      <c r="J4" s="56" t="s">
        <v>107</v>
      </c>
      <c r="K4" s="56" t="s">
        <v>108</v>
      </c>
      <c r="L4" s="56" t="s">
        <v>109</v>
      </c>
      <c r="M4" s="56" t="s">
        <v>110</v>
      </c>
      <c r="N4" s="56" t="s">
        <v>111</v>
      </c>
      <c r="O4" s="56" t="s">
        <v>112</v>
      </c>
      <c r="P4" s="56" t="s">
        <v>113</v>
      </c>
      <c r="Q4" s="56" t="s">
        <v>114</v>
      </c>
      <c r="R4" s="58"/>
      <c r="S4" s="55" t="s">
        <v>124</v>
      </c>
      <c r="U4" s="195"/>
    </row>
    <row r="5" spans="2:21" x14ac:dyDescent="0.2">
      <c r="B5" s="62">
        <v>1</v>
      </c>
      <c r="C5" s="54">
        <f>'Results Input'!A7</f>
        <v>1</v>
      </c>
      <c r="D5" s="54" t="str">
        <f>IF(LEFT('Results Input'!F7,1)="O","M",IF(LEFT('Results Input'!F7,1)="F","F","ERROR"))</f>
        <v>M</v>
      </c>
      <c r="E5" s="63" t="str">
        <f>PROPER('Lane 1'!G3)</f>
        <v/>
      </c>
      <c r="F5" s="63" t="str">
        <f>PROPER('Lane 1'!H3)</f>
        <v/>
      </c>
      <c r="G5" s="64" t="e">
        <f>VLOOKUP(Instructions!$C$28,'Lookup Tables'!$B$55:$E$76,3,FALSE)</f>
        <v>#N/A</v>
      </c>
      <c r="H5" s="65">
        <f>'Lane 1'!I3</f>
        <v>0</v>
      </c>
      <c r="I5" s="62" t="str">
        <f>(TEXT(H5,"DDMMYY"))</f>
        <v>000100</v>
      </c>
      <c r="J5" s="66" t="str">
        <f>IF('Results Input'!G7="np","np",IF(LEFT('Results Input'!G7,2)="dq","dq",'Results Input'!G7))</f>
        <v>np</v>
      </c>
      <c r="K5" s="62" t="str">
        <f>IF(J5="dq","dq",IF(J5="np","np",IF(J5="dns","",SUM(J5*100))))</f>
        <v>np</v>
      </c>
      <c r="L5" s="67" t="str">
        <f>TEXT(K5,"000000")</f>
        <v>np</v>
      </c>
      <c r="M5" s="68" t="str">
        <f>'Results Input'!E7</f>
        <v>I.M.</v>
      </c>
      <c r="N5" s="54" t="str">
        <f>'Results Input'!D7</f>
        <v>100m</v>
      </c>
      <c r="O5" s="62" t="str">
        <f>CONCATENATE(IF(LEFT(M5,4)="I.M.","IM",IF(LEFT(M5,1)="R","",M5)),IF(LEFT(M5,1)="R","",CONCATENATE("0",IF(N5="50m",CONCATENATE("0",LEFT(N5,2)),LEFT(N5,3)))))</f>
        <v>IM0100</v>
      </c>
      <c r="P5" s="62" t="str">
        <f>IF(O5="","",IF(D5="","",VLOOKUP(O5,'Lookup Tables'!$B$3:$G$25,6,FALSE)))</f>
        <v>29</v>
      </c>
      <c r="Q5" s="69" t="s">
        <v>117</v>
      </c>
      <c r="R5" s="70"/>
      <c r="S5" s="84" t="str">
        <f>IF(E5="","",IF(J5="np","",IF(LEFT(J5,2)="dq","",IF(L5="","",CONCATENATE(D5,",",F5,",",E5,",",G5,",",I5,",",L5,",",P5,",",Q5)))))</f>
        <v/>
      </c>
      <c r="U5" s="195"/>
    </row>
    <row r="6" spans="2:21" x14ac:dyDescent="0.2">
      <c r="B6" s="62">
        <v>1</v>
      </c>
      <c r="C6" s="54">
        <f>'Results Input'!A8</f>
        <v>2</v>
      </c>
      <c r="D6" s="54" t="str">
        <f>IF(LEFT('Results Input'!F8,1)="O","M",IF(LEFT('Results Input'!F8,1)="F","F","ERROR"))</f>
        <v>F</v>
      </c>
      <c r="E6" s="63" t="str">
        <f>PROPER('Lane 1'!G4)</f>
        <v/>
      </c>
      <c r="F6" s="63" t="str">
        <f>PROPER('Lane 1'!H4)</f>
        <v/>
      </c>
      <c r="G6" s="64" t="e">
        <f>VLOOKUP(Instructions!$C$28,'Lookup Tables'!$B$55:$E$76,3,FALSE)</f>
        <v>#N/A</v>
      </c>
      <c r="H6" s="65">
        <f>'Lane 1'!I4</f>
        <v>0</v>
      </c>
      <c r="I6" s="62" t="str">
        <f t="shared" ref="I6:I54" si="0">(TEXT(H6,"DDMMYY"))</f>
        <v>000100</v>
      </c>
      <c r="J6" s="66" t="str">
        <f>IF('Results Input'!G8="np","np",IF(LEFT('Results Input'!G8,2)="dq","dq",'Results Input'!G8))</f>
        <v>np</v>
      </c>
      <c r="K6" s="62" t="str">
        <f t="shared" ref="K6:K69" si="1">IF(J6="dq","dq",IF(J6="np","np",IF(J6="dns","",SUM(J6*100))))</f>
        <v>np</v>
      </c>
      <c r="L6" s="67" t="str">
        <f t="shared" ref="L6:L54" si="2">TEXT(K6,"000000")</f>
        <v>np</v>
      </c>
      <c r="M6" s="68" t="str">
        <f>'Results Input'!E8</f>
        <v>I.M.</v>
      </c>
      <c r="N6" s="54" t="str">
        <f>'Results Input'!D8</f>
        <v>100m</v>
      </c>
      <c r="O6" s="62" t="str">
        <f t="shared" ref="O6:O12" si="3">CONCATENATE(IF(LEFT(M6,4)="I.M.","IM",IF(LEFT(M6,1)="R","",M6)),IF(LEFT(M6,1)="R","",CONCATENATE("0",IF(N6="50m",CONCATENATE("0",LEFT(N6,2)),LEFT(N6,3)))))</f>
        <v>IM0100</v>
      </c>
      <c r="P6" s="62" t="str">
        <f>IF(O6="","",IF(D6="","",VLOOKUP(O6,'Lookup Tables'!$B$3:$G$25,6,FALSE)))</f>
        <v>29</v>
      </c>
      <c r="Q6" s="69" t="s">
        <v>117</v>
      </c>
      <c r="R6" s="70"/>
      <c r="S6" s="85" t="str">
        <f t="shared" ref="S6:S69" si="4">IF(E6="","",IF(J6="np","",IF(LEFT(J6,2)="dq","",IF(L6="","",CONCATENATE(D6,",",F6,",",E6,",",G6,",",I6,",",L6,",",P6,",",Q6)))))</f>
        <v/>
      </c>
      <c r="U6" s="195"/>
    </row>
    <row r="7" spans="2:21" x14ac:dyDescent="0.2">
      <c r="B7" s="62">
        <v>1</v>
      </c>
      <c r="C7" s="54">
        <f>'Results Input'!A9</f>
        <v>3</v>
      </c>
      <c r="D7" s="54" t="str">
        <f>IF(LEFT('Results Input'!F9,1)="O","M",IF(LEFT('Results Input'!F9,1)="F","F","ERROR"))</f>
        <v>M</v>
      </c>
      <c r="E7" s="63" t="str">
        <f>PROPER('Lane 1'!G5)</f>
        <v/>
      </c>
      <c r="F7" s="63" t="str">
        <f>PROPER('Lane 1'!H5)</f>
        <v/>
      </c>
      <c r="G7" s="64" t="e">
        <f>VLOOKUP(Instructions!$C$28,'Lookup Tables'!$B$55:$E$76,3,FALSE)</f>
        <v>#N/A</v>
      </c>
      <c r="H7" s="65">
        <f>'Lane 1'!I5</f>
        <v>0</v>
      </c>
      <c r="I7" s="62" t="str">
        <f t="shared" si="0"/>
        <v>000100</v>
      </c>
      <c r="J7" s="66" t="str">
        <f>IF('Results Input'!G9="np","np",IF(LEFT('Results Input'!G9,2)="dq","dq",'Results Input'!G9))</f>
        <v>np</v>
      </c>
      <c r="K7" s="62" t="str">
        <f t="shared" si="1"/>
        <v>np</v>
      </c>
      <c r="L7" s="67" t="str">
        <f t="shared" si="2"/>
        <v>np</v>
      </c>
      <c r="M7" s="68" t="str">
        <f>'Results Input'!E9</f>
        <v>Backstroke</v>
      </c>
      <c r="N7" s="54" t="str">
        <f>'Results Input'!D9</f>
        <v>100m</v>
      </c>
      <c r="O7" s="62" t="str">
        <f t="shared" si="3"/>
        <v>Backstroke0100</v>
      </c>
      <c r="P7" s="62" t="str">
        <f>IF(O7="","",IF(D7="","",VLOOKUP(O7,'Lookup Tables'!$B$3:$G$25,6,FALSE)))</f>
        <v>14</v>
      </c>
      <c r="Q7" s="69" t="s">
        <v>117</v>
      </c>
      <c r="R7" s="70"/>
      <c r="S7" s="85" t="str">
        <f t="shared" si="4"/>
        <v/>
      </c>
      <c r="U7" s="195"/>
    </row>
    <row r="8" spans="2:21" x14ac:dyDescent="0.2">
      <c r="B8" s="62">
        <v>1</v>
      </c>
      <c r="C8" s="54">
        <f>'Results Input'!A10</f>
        <v>4</v>
      </c>
      <c r="D8" s="54" t="str">
        <f>IF(LEFT('Results Input'!F10,1)="O","M",IF(LEFT('Results Input'!F10,1)="F","F","ERROR"))</f>
        <v>F</v>
      </c>
      <c r="E8" s="63" t="str">
        <f>PROPER('Lane 1'!G6)</f>
        <v/>
      </c>
      <c r="F8" s="63" t="str">
        <f>PROPER('Lane 1'!H6)</f>
        <v/>
      </c>
      <c r="G8" s="64" t="e">
        <f>VLOOKUP(Instructions!$C$28,'Lookup Tables'!$B$55:$E$76,3,FALSE)</f>
        <v>#N/A</v>
      </c>
      <c r="H8" s="65">
        <f>'Lane 1'!I6</f>
        <v>0</v>
      </c>
      <c r="I8" s="62" t="str">
        <f t="shared" si="0"/>
        <v>000100</v>
      </c>
      <c r="J8" s="66" t="str">
        <f>IF('Results Input'!G10="np","np",IF(LEFT('Results Input'!G10,2)="dq","dq",'Results Input'!G10))</f>
        <v>np</v>
      </c>
      <c r="K8" s="62" t="str">
        <f t="shared" si="1"/>
        <v>np</v>
      </c>
      <c r="L8" s="67" t="str">
        <f t="shared" si="2"/>
        <v>np</v>
      </c>
      <c r="M8" s="68" t="str">
        <f>'Results Input'!E10</f>
        <v>Backstroke</v>
      </c>
      <c r="N8" s="54" t="str">
        <f>'Results Input'!D10</f>
        <v>100m</v>
      </c>
      <c r="O8" s="62" t="str">
        <f t="shared" si="3"/>
        <v>Backstroke0100</v>
      </c>
      <c r="P8" s="62" t="str">
        <f>IF(O8="","",IF(D8="","",VLOOKUP(O8,'Lookup Tables'!$B$3:$G$25,6,FALSE)))</f>
        <v>14</v>
      </c>
      <c r="Q8" s="69" t="s">
        <v>117</v>
      </c>
      <c r="R8" s="70"/>
      <c r="S8" s="85" t="str">
        <f t="shared" si="4"/>
        <v/>
      </c>
      <c r="U8" s="195"/>
    </row>
    <row r="9" spans="2:21" x14ac:dyDescent="0.2">
      <c r="B9" s="62">
        <v>1</v>
      </c>
      <c r="C9" s="54">
        <f>'Results Input'!A11</f>
        <v>5</v>
      </c>
      <c r="D9" s="54" t="str">
        <f>IF(LEFT('Results Input'!F11,1)="O","M",IF(LEFT('Results Input'!F11,1)="F","F","ERROR"))</f>
        <v>M</v>
      </c>
      <c r="E9" s="63" t="str">
        <f>PROPER('Lane 1'!G7)</f>
        <v/>
      </c>
      <c r="F9" s="63" t="str">
        <f>PROPER('Lane 1'!H7)</f>
        <v/>
      </c>
      <c r="G9" s="64" t="e">
        <f>VLOOKUP(Instructions!$C$28,'Lookup Tables'!$B$55:$E$76,3,FALSE)</f>
        <v>#N/A</v>
      </c>
      <c r="H9" s="65">
        <f>'Lane 1'!I7</f>
        <v>0</v>
      </c>
      <c r="I9" s="62" t="str">
        <f t="shared" si="0"/>
        <v>000100</v>
      </c>
      <c r="J9" s="66" t="str">
        <f>IF('Results Input'!G11="np","np",IF(LEFT('Results Input'!G11,2)="dq","dq",'Results Input'!G11))</f>
        <v>np</v>
      </c>
      <c r="K9" s="62" t="str">
        <f t="shared" si="1"/>
        <v>np</v>
      </c>
      <c r="L9" s="67" t="str">
        <f t="shared" si="2"/>
        <v>np</v>
      </c>
      <c r="M9" s="68" t="str">
        <f>'Results Input'!E11</f>
        <v>Butterfly</v>
      </c>
      <c r="N9" s="54" t="str">
        <f>'Results Input'!D11</f>
        <v>100m</v>
      </c>
      <c r="O9" s="62" t="str">
        <f t="shared" si="3"/>
        <v>Butterfly0100</v>
      </c>
      <c r="P9" s="62" t="str">
        <f>IF(O9="","",IF(D9="","",VLOOKUP(O9,'Lookup Tables'!$B$3:$G$25,6,FALSE)))</f>
        <v>11</v>
      </c>
      <c r="Q9" s="69" t="s">
        <v>117</v>
      </c>
      <c r="R9" s="70"/>
      <c r="S9" s="85" t="str">
        <f t="shared" si="4"/>
        <v/>
      </c>
      <c r="U9" s="195"/>
    </row>
    <row r="10" spans="2:21" x14ac:dyDescent="0.2">
      <c r="B10" s="62">
        <v>1</v>
      </c>
      <c r="C10" s="54">
        <f>'Results Input'!A12</f>
        <v>6</v>
      </c>
      <c r="D10" s="54" t="str">
        <f>IF(LEFT('Results Input'!F12,1)="O","M",IF(LEFT('Results Input'!F12,1)="F","F","ERROR"))</f>
        <v>F</v>
      </c>
      <c r="E10" s="63" t="str">
        <f>PROPER('Lane 1'!G8)</f>
        <v/>
      </c>
      <c r="F10" s="63" t="str">
        <f>PROPER('Lane 1'!H8)</f>
        <v/>
      </c>
      <c r="G10" s="64" t="e">
        <f>VLOOKUP(Instructions!$C$28,'Lookup Tables'!$B$55:$E$76,3,FALSE)</f>
        <v>#N/A</v>
      </c>
      <c r="H10" s="65">
        <f>'Lane 1'!I8</f>
        <v>0</v>
      </c>
      <c r="I10" s="62" t="str">
        <f t="shared" si="0"/>
        <v>000100</v>
      </c>
      <c r="J10" s="66" t="str">
        <f>IF('Results Input'!G12="np","np",IF(LEFT('Results Input'!G12,2)="dq","dq",'Results Input'!G12))</f>
        <v>np</v>
      </c>
      <c r="K10" s="62" t="str">
        <f t="shared" si="1"/>
        <v>np</v>
      </c>
      <c r="L10" s="67" t="str">
        <f t="shared" si="2"/>
        <v>np</v>
      </c>
      <c r="M10" s="68" t="str">
        <f>'Results Input'!E12</f>
        <v>Butterfly</v>
      </c>
      <c r="N10" s="54" t="str">
        <f>'Results Input'!D12</f>
        <v>100m</v>
      </c>
      <c r="O10" s="62" t="str">
        <f t="shared" si="3"/>
        <v>Butterfly0100</v>
      </c>
      <c r="P10" s="62" t="str">
        <f>IF(O10="","",IF(D10="","",VLOOKUP(O10,'Lookup Tables'!$B$3:$G$25,6,FALSE)))</f>
        <v>11</v>
      </c>
      <c r="Q10" s="69" t="s">
        <v>117</v>
      </c>
      <c r="R10" s="70"/>
      <c r="S10" s="85" t="str">
        <f t="shared" si="4"/>
        <v/>
      </c>
      <c r="U10" s="195"/>
    </row>
    <row r="11" spans="2:21" x14ac:dyDescent="0.2">
      <c r="B11" s="62">
        <v>1</v>
      </c>
      <c r="C11" s="54">
        <f>'Results Input'!A17</f>
        <v>11</v>
      </c>
      <c r="D11" s="54" t="str">
        <f>IF(LEFT('Results Input'!F17,1)="O","M",IF(LEFT('Results Input'!F17,1)="F","F","ERROR"))</f>
        <v>M</v>
      </c>
      <c r="E11" s="63" t="str">
        <f>PROPER('Lane 1'!G25)</f>
        <v/>
      </c>
      <c r="F11" s="63" t="str">
        <f>PROPER('Lane 1'!H25)</f>
        <v/>
      </c>
      <c r="G11" s="64" t="e">
        <f>VLOOKUP(Instructions!$C$28,'Lookup Tables'!$B$55:$E$76,3,FALSE)</f>
        <v>#N/A</v>
      </c>
      <c r="H11" s="65">
        <f>'Lane 1'!I25</f>
        <v>0</v>
      </c>
      <c r="I11" s="62" t="str">
        <f t="shared" si="0"/>
        <v>000100</v>
      </c>
      <c r="J11" s="66" t="str">
        <f>IF('Results Input'!G17="np","np",IF(LEFT('Results Input'!G17,2)="dq","dq",'Results Input'!G17))</f>
        <v>np</v>
      </c>
      <c r="K11" s="62" t="str">
        <f t="shared" si="1"/>
        <v>np</v>
      </c>
      <c r="L11" s="67" t="str">
        <f t="shared" si="2"/>
        <v>np</v>
      </c>
      <c r="M11" s="68" t="str">
        <f>'Results Input'!E17</f>
        <v>Backstroke</v>
      </c>
      <c r="N11" s="54" t="str">
        <f>'Results Input'!D17</f>
        <v>50m</v>
      </c>
      <c r="O11" s="62" t="str">
        <f t="shared" si="3"/>
        <v>Backstroke0050</v>
      </c>
      <c r="P11" s="62" t="str">
        <f>IF(O11="","",IF(D11="","",VLOOKUP(O11,'Lookup Tables'!$B$3:$G$25,6,FALSE)))</f>
        <v>13</v>
      </c>
      <c r="Q11" s="69" t="s">
        <v>117</v>
      </c>
      <c r="R11" s="70"/>
      <c r="S11" s="85" t="str">
        <f t="shared" si="4"/>
        <v/>
      </c>
      <c r="U11" s="195"/>
    </row>
    <row r="12" spans="2:21" x14ac:dyDescent="0.2">
      <c r="B12" s="62">
        <v>1</v>
      </c>
      <c r="C12" s="54">
        <f>'Results Input'!A18</f>
        <v>12</v>
      </c>
      <c r="D12" s="54" t="str">
        <f>IF(LEFT('Results Input'!F18,1)="O","M",IF(LEFT('Results Input'!F18,1)="F","F","ERROR"))</f>
        <v>F</v>
      </c>
      <c r="E12" s="63" t="str">
        <f>PROPER('Lane 1'!G26)</f>
        <v/>
      </c>
      <c r="F12" s="63" t="str">
        <f>PROPER('Lane 1'!H26)</f>
        <v/>
      </c>
      <c r="G12" s="64" t="e">
        <f>VLOOKUP(Instructions!$C$28,'Lookup Tables'!$B$55:$E$76,3,FALSE)</f>
        <v>#N/A</v>
      </c>
      <c r="H12" s="65">
        <f>'Lane 1'!I26</f>
        <v>0</v>
      </c>
      <c r="I12" s="62" t="str">
        <f t="shared" si="0"/>
        <v>000100</v>
      </c>
      <c r="J12" s="66" t="str">
        <f>IF('Results Input'!G18="np","np",IF(LEFT('Results Input'!G18,2)="dq","dq",'Results Input'!G18))</f>
        <v>np</v>
      </c>
      <c r="K12" s="62" t="str">
        <f t="shared" si="1"/>
        <v>np</v>
      </c>
      <c r="L12" s="67" t="str">
        <f t="shared" si="2"/>
        <v>np</v>
      </c>
      <c r="M12" s="68" t="str">
        <f>'Results Input'!E18</f>
        <v>Backstroke</v>
      </c>
      <c r="N12" s="54" t="str">
        <f>'Results Input'!D18</f>
        <v>50m</v>
      </c>
      <c r="O12" s="62" t="str">
        <f t="shared" si="3"/>
        <v>Backstroke0050</v>
      </c>
      <c r="P12" s="62" t="str">
        <f>IF(O12="","",IF(D12="","",VLOOKUP(O12,'Lookup Tables'!$B$3:$G$25,6,FALSE)))</f>
        <v>13</v>
      </c>
      <c r="Q12" s="69" t="s">
        <v>117</v>
      </c>
      <c r="R12" s="70"/>
      <c r="S12" s="85" t="str">
        <f t="shared" si="4"/>
        <v/>
      </c>
      <c r="U12" s="195"/>
    </row>
    <row r="13" spans="2:21" x14ac:dyDescent="0.2">
      <c r="B13" s="62">
        <v>1</v>
      </c>
      <c r="C13" s="54">
        <f>'Results Input'!A19</f>
        <v>13</v>
      </c>
      <c r="D13" s="54" t="str">
        <f>IF(LEFT('Results Input'!F19,1)="O","M",IF(LEFT('Results Input'!F19,1)="F","F","ERROR"))</f>
        <v>M</v>
      </c>
      <c r="E13" s="63" t="str">
        <f>PROPER('Lane 1'!G27)</f>
        <v/>
      </c>
      <c r="F13" s="63" t="str">
        <f>PROPER('Lane 1'!H27)</f>
        <v/>
      </c>
      <c r="G13" s="64" t="e">
        <f>VLOOKUP(Instructions!$C$28,'Lookup Tables'!$B$55:$E$76,3,FALSE)</f>
        <v>#N/A</v>
      </c>
      <c r="H13" s="65">
        <f>'Lane 1'!I27</f>
        <v>0</v>
      </c>
      <c r="I13" s="62" t="str">
        <f t="shared" si="0"/>
        <v>000100</v>
      </c>
      <c r="J13" s="66" t="str">
        <f>IF('Results Input'!G19="np","np",IF(LEFT('Results Input'!G19,2)="dq","dq",'Results Input'!G19))</f>
        <v>np</v>
      </c>
      <c r="K13" s="62" t="str">
        <f t="shared" si="1"/>
        <v>np</v>
      </c>
      <c r="L13" s="67" t="str">
        <f t="shared" si="2"/>
        <v>np</v>
      </c>
      <c r="M13" s="68" t="str">
        <f>'Results Input'!E19</f>
        <v>Breaststroke</v>
      </c>
      <c r="N13" s="54" t="str">
        <f>'Results Input'!D19</f>
        <v>100m</v>
      </c>
      <c r="O13" s="62" t="str">
        <f t="shared" ref="O13:O48" si="5">CONCATENATE(IF(LEFT(M13,4)="I.M.","IM",IF(LEFT(M13,1)="R","",M13)),IF(LEFT(M13,1)="R","",CONCATENATE("0",IF(N13="50m",CONCATENATE("0",LEFT(N13,2)),LEFT(N13,3)))))</f>
        <v>Breaststroke0100</v>
      </c>
      <c r="P13" s="62" t="str">
        <f>IF(O13="","",IF(D13="","",VLOOKUP(O13,'Lookup Tables'!$B$3:$G$25,6,FALSE)))</f>
        <v>08</v>
      </c>
      <c r="Q13" s="69" t="s">
        <v>117</v>
      </c>
      <c r="R13" s="70"/>
      <c r="S13" s="85" t="str">
        <f t="shared" si="4"/>
        <v/>
      </c>
      <c r="U13" s="195"/>
    </row>
    <row r="14" spans="2:21" x14ac:dyDescent="0.2">
      <c r="B14" s="62">
        <v>1</v>
      </c>
      <c r="C14" s="54">
        <f>'Results Input'!A20</f>
        <v>14</v>
      </c>
      <c r="D14" s="54" t="str">
        <f>IF(LEFT('Results Input'!F20,1)="O","M",IF(LEFT('Results Input'!F20,1)="F","F","ERROR"))</f>
        <v>F</v>
      </c>
      <c r="E14" s="63" t="str">
        <f>PROPER('Lane 1'!G28)</f>
        <v/>
      </c>
      <c r="F14" s="63" t="str">
        <f>PROPER('Lane 1'!H28)</f>
        <v/>
      </c>
      <c r="G14" s="64" t="e">
        <f>VLOOKUP(Instructions!$C$28,'Lookup Tables'!$B$55:$E$76,3,FALSE)</f>
        <v>#N/A</v>
      </c>
      <c r="H14" s="65">
        <f>'Lane 1'!I28</f>
        <v>0</v>
      </c>
      <c r="I14" s="62" t="str">
        <f t="shared" si="0"/>
        <v>000100</v>
      </c>
      <c r="J14" s="66" t="str">
        <f>IF('Results Input'!G20="np","np",IF(LEFT('Results Input'!G20,2)="dq","dq",'Results Input'!G20))</f>
        <v>np</v>
      </c>
      <c r="K14" s="62" t="str">
        <f t="shared" si="1"/>
        <v>np</v>
      </c>
      <c r="L14" s="67" t="str">
        <f t="shared" si="2"/>
        <v>np</v>
      </c>
      <c r="M14" s="68" t="str">
        <f>'Results Input'!E20</f>
        <v>Breaststroke</v>
      </c>
      <c r="N14" s="54" t="str">
        <f>'Results Input'!D20</f>
        <v>100m</v>
      </c>
      <c r="O14" s="62" t="str">
        <f t="shared" si="5"/>
        <v>Breaststroke0100</v>
      </c>
      <c r="P14" s="62" t="str">
        <f>IF(O14="","",IF(D14="","",VLOOKUP(O14,'Lookup Tables'!$B$3:$G$25,6,FALSE)))</f>
        <v>08</v>
      </c>
      <c r="Q14" s="69" t="s">
        <v>117</v>
      </c>
      <c r="R14" s="70"/>
      <c r="S14" s="85" t="str">
        <f t="shared" si="4"/>
        <v/>
      </c>
      <c r="U14" s="195"/>
    </row>
    <row r="15" spans="2:21" x14ac:dyDescent="0.2">
      <c r="B15" s="62">
        <v>1</v>
      </c>
      <c r="C15" s="54">
        <f>'Results Input'!A21</f>
        <v>15</v>
      </c>
      <c r="D15" s="54" t="str">
        <f>IF(LEFT('Results Input'!F21,1)="O","M",IF(LEFT('Results Input'!F21,1)="F","F","ERROR"))</f>
        <v>M</v>
      </c>
      <c r="E15" s="63" t="str">
        <f>PROPER('Lane 1'!G29)</f>
        <v/>
      </c>
      <c r="F15" s="63" t="str">
        <f>PROPER('Lane 1'!H29)</f>
        <v/>
      </c>
      <c r="G15" s="64" t="e">
        <f>VLOOKUP(Instructions!$C$28,'Lookup Tables'!$B$55:$E$76,3,FALSE)</f>
        <v>#N/A</v>
      </c>
      <c r="H15" s="65">
        <f>'Lane 1'!I29</f>
        <v>0</v>
      </c>
      <c r="I15" s="62" t="str">
        <f t="shared" si="0"/>
        <v>000100</v>
      </c>
      <c r="J15" s="66" t="str">
        <f>IF('Results Input'!G21="np","np",IF(LEFT('Results Input'!G21,2)="dq","dq",'Results Input'!G21))</f>
        <v>np</v>
      </c>
      <c r="K15" s="62" t="str">
        <f t="shared" si="1"/>
        <v>np</v>
      </c>
      <c r="L15" s="67" t="str">
        <f t="shared" si="2"/>
        <v>np</v>
      </c>
      <c r="M15" s="68" t="str">
        <f>'Results Input'!E21</f>
        <v>Freestyle</v>
      </c>
      <c r="N15" s="54" t="str">
        <f>'Results Input'!D21</f>
        <v>50m</v>
      </c>
      <c r="O15" s="62" t="str">
        <f t="shared" si="5"/>
        <v>Freestyle0050</v>
      </c>
      <c r="P15" s="62" t="str">
        <f>IF(O15="","",IF(D15="","",VLOOKUP(O15,'Lookup Tables'!$B$3:$G$25,6,FALSE)))</f>
        <v>01</v>
      </c>
      <c r="Q15" s="69" t="s">
        <v>117</v>
      </c>
      <c r="R15" s="70"/>
      <c r="S15" s="85" t="str">
        <f t="shared" si="4"/>
        <v/>
      </c>
      <c r="U15" s="195"/>
    </row>
    <row r="16" spans="2:21" x14ac:dyDescent="0.2">
      <c r="B16" s="62">
        <v>1</v>
      </c>
      <c r="C16" s="54">
        <f>'Results Input'!A22</f>
        <v>16</v>
      </c>
      <c r="D16" s="54" t="str">
        <f>IF(LEFT('Results Input'!F22,1)="O","M",IF(LEFT('Results Input'!F22,1)="F","F","ERROR"))</f>
        <v>F</v>
      </c>
      <c r="E16" s="63" t="str">
        <f>PROPER('Lane 1'!G30)</f>
        <v/>
      </c>
      <c r="F16" s="63" t="str">
        <f>PROPER('Lane 1'!H30)</f>
        <v/>
      </c>
      <c r="G16" s="64" t="e">
        <f>VLOOKUP(Instructions!$C$28,'Lookup Tables'!$B$55:$E$76,3,FALSE)</f>
        <v>#N/A</v>
      </c>
      <c r="H16" s="65">
        <f>'Lane 1'!I30</f>
        <v>0</v>
      </c>
      <c r="I16" s="62" t="str">
        <f t="shared" si="0"/>
        <v>000100</v>
      </c>
      <c r="J16" s="66" t="str">
        <f>IF('Results Input'!G22="np","np",IF(LEFT('Results Input'!G22,2)="dq","dq",'Results Input'!G22))</f>
        <v>np</v>
      </c>
      <c r="K16" s="62" t="str">
        <f t="shared" si="1"/>
        <v>np</v>
      </c>
      <c r="L16" s="67" t="str">
        <f t="shared" si="2"/>
        <v>np</v>
      </c>
      <c r="M16" s="68" t="str">
        <f>'Results Input'!E22</f>
        <v>Freestyle</v>
      </c>
      <c r="N16" s="54" t="str">
        <f>'Results Input'!D22</f>
        <v>50m</v>
      </c>
      <c r="O16" s="62" t="str">
        <f t="shared" si="5"/>
        <v>Freestyle0050</v>
      </c>
      <c r="P16" s="62" t="str">
        <f>IF(O16="","",IF(D16="","",VLOOKUP(O16,'Lookup Tables'!$B$3:$G$25,6,FALSE)))</f>
        <v>01</v>
      </c>
      <c r="Q16" s="69" t="s">
        <v>117</v>
      </c>
      <c r="R16" s="70"/>
      <c r="S16" s="85" t="str">
        <f t="shared" si="4"/>
        <v/>
      </c>
      <c r="U16" s="195"/>
    </row>
    <row r="17" spans="2:21" x14ac:dyDescent="0.2">
      <c r="B17" s="62">
        <v>1</v>
      </c>
      <c r="C17" s="54">
        <f>'Results Input'!A23</f>
        <v>17</v>
      </c>
      <c r="D17" s="54" t="str">
        <f>IF(LEFT('Results Input'!F23,1)="O","M",IF(LEFT('Results Input'!F23,1)="F","F","ERROR"))</f>
        <v>M</v>
      </c>
      <c r="E17" s="63" t="str">
        <f>PROPER('Lane 1'!G31)</f>
        <v/>
      </c>
      <c r="F17" s="63" t="str">
        <f>PROPER('Lane 1'!H31)</f>
        <v/>
      </c>
      <c r="G17" s="64" t="e">
        <f>VLOOKUP(Instructions!$C$28,'Lookup Tables'!$B$55:$E$76,3,FALSE)</f>
        <v>#N/A</v>
      </c>
      <c r="H17" s="65">
        <f>'Lane 1'!I31</f>
        <v>0</v>
      </c>
      <c r="I17" s="62" t="str">
        <f t="shared" si="0"/>
        <v>000100</v>
      </c>
      <c r="J17" s="66" t="str">
        <f>IF('Results Input'!G23="np","np",IF(LEFT('Results Input'!G23,2)="dq","dq",'Results Input'!G23))</f>
        <v>np</v>
      </c>
      <c r="K17" s="62" t="str">
        <f t="shared" si="1"/>
        <v>np</v>
      </c>
      <c r="L17" s="67" t="str">
        <f t="shared" si="2"/>
        <v>np</v>
      </c>
      <c r="M17" s="68" t="str">
        <f>'Results Input'!E23</f>
        <v>Butterfly</v>
      </c>
      <c r="N17" s="54" t="str">
        <f>'Results Input'!D23</f>
        <v>50m</v>
      </c>
      <c r="O17" s="62" t="str">
        <f t="shared" si="5"/>
        <v>Butterfly0050</v>
      </c>
      <c r="P17" s="62" t="str">
        <f>IF(O17="","",IF(D17="","",VLOOKUP(O17,'Lookup Tables'!$B$3:$G$25,6,FALSE)))</f>
        <v>10</v>
      </c>
      <c r="Q17" s="69" t="s">
        <v>117</v>
      </c>
      <c r="R17" s="70"/>
      <c r="S17" s="85" t="str">
        <f t="shared" si="4"/>
        <v/>
      </c>
      <c r="U17" s="195"/>
    </row>
    <row r="18" spans="2:21" x14ac:dyDescent="0.2">
      <c r="B18" s="62">
        <v>1</v>
      </c>
      <c r="C18" s="54">
        <f>'Results Input'!A24</f>
        <v>18</v>
      </c>
      <c r="D18" s="54" t="str">
        <f>IF(LEFT('Results Input'!F24,1)="O","M",IF(LEFT('Results Input'!F24,1)="F","F","ERROR"))</f>
        <v>F</v>
      </c>
      <c r="E18" s="63" t="str">
        <f>PROPER('Lane 1'!G32)</f>
        <v/>
      </c>
      <c r="F18" s="63" t="str">
        <f>PROPER('Lane 1'!H32)</f>
        <v/>
      </c>
      <c r="G18" s="64" t="e">
        <f>VLOOKUP(Instructions!$C$28,'Lookup Tables'!$B$55:$E$76,3,FALSE)</f>
        <v>#N/A</v>
      </c>
      <c r="H18" s="65">
        <f>'Lane 1'!I32</f>
        <v>0</v>
      </c>
      <c r="I18" s="62" t="str">
        <f t="shared" si="0"/>
        <v>000100</v>
      </c>
      <c r="J18" s="66" t="str">
        <f>IF('Results Input'!G24="np","np",IF(LEFT('Results Input'!G24,2)="dq","dq",'Results Input'!G24))</f>
        <v>np</v>
      </c>
      <c r="K18" s="62" t="str">
        <f t="shared" si="1"/>
        <v>np</v>
      </c>
      <c r="L18" s="67" t="str">
        <f t="shared" si="2"/>
        <v>np</v>
      </c>
      <c r="M18" s="68" t="str">
        <f>'Results Input'!E24</f>
        <v>Butterfly</v>
      </c>
      <c r="N18" s="54" t="str">
        <f>'Results Input'!D24</f>
        <v>50m</v>
      </c>
      <c r="O18" s="62" t="str">
        <f t="shared" si="5"/>
        <v>Butterfly0050</v>
      </c>
      <c r="P18" s="62" t="str">
        <f>IF(O18="","",IF(D18="","",VLOOKUP(O18,'Lookup Tables'!$B$3:$G$25,6,FALSE)))</f>
        <v>10</v>
      </c>
      <c r="Q18" s="69" t="s">
        <v>117</v>
      </c>
      <c r="R18" s="70"/>
      <c r="S18" s="85" t="str">
        <f t="shared" si="4"/>
        <v/>
      </c>
      <c r="U18" s="195"/>
    </row>
    <row r="19" spans="2:21" x14ac:dyDescent="0.2">
      <c r="B19" s="62">
        <v>1</v>
      </c>
      <c r="C19" s="54">
        <f>'Results Input'!A25</f>
        <v>19</v>
      </c>
      <c r="D19" s="54" t="str">
        <f>IF(LEFT('Results Input'!F25,1)="O","M",IF(LEFT('Results Input'!F25,1)="F","F","ERROR"))</f>
        <v>M</v>
      </c>
      <c r="E19" s="63" t="str">
        <f>PROPER('Lane 1'!G33)</f>
        <v/>
      </c>
      <c r="F19" s="63" t="str">
        <f>PROPER('Lane 1'!H33)</f>
        <v/>
      </c>
      <c r="G19" s="64" t="e">
        <f>VLOOKUP(Instructions!$C$28,'Lookup Tables'!$B$55:$E$76,3,FALSE)</f>
        <v>#N/A</v>
      </c>
      <c r="H19" s="65">
        <f>'Lane 1'!I33</f>
        <v>0</v>
      </c>
      <c r="I19" s="62" t="str">
        <f t="shared" si="0"/>
        <v>000100</v>
      </c>
      <c r="J19" s="66" t="str">
        <f>IF('Results Input'!G25="np","np",IF(LEFT('Results Input'!G25,2)="dq","dq",'Results Input'!G25))</f>
        <v>np</v>
      </c>
      <c r="K19" s="62" t="str">
        <f t="shared" si="1"/>
        <v>np</v>
      </c>
      <c r="L19" s="67" t="str">
        <f t="shared" si="2"/>
        <v>np</v>
      </c>
      <c r="M19" s="68" t="str">
        <f>'Results Input'!E25</f>
        <v>I.M.</v>
      </c>
      <c r="N19" s="54" t="str">
        <f>'Results Input'!D25</f>
        <v>100m</v>
      </c>
      <c r="O19" s="62" t="str">
        <f t="shared" si="5"/>
        <v>IM0100</v>
      </c>
      <c r="P19" s="62" t="str">
        <f>IF(O19="","",IF(D19="","",VLOOKUP(O19,'Lookup Tables'!$B$3:$G$25,6,FALSE)))</f>
        <v>29</v>
      </c>
      <c r="Q19" s="69" t="s">
        <v>117</v>
      </c>
      <c r="R19" s="70"/>
      <c r="S19" s="85" t="str">
        <f t="shared" si="4"/>
        <v/>
      </c>
      <c r="U19" s="195"/>
    </row>
    <row r="20" spans="2:21" x14ac:dyDescent="0.2">
      <c r="B20" s="62">
        <v>1</v>
      </c>
      <c r="C20" s="54">
        <f>'Results Input'!A26</f>
        <v>20</v>
      </c>
      <c r="D20" s="54" t="str">
        <f>IF(LEFT('Results Input'!F26,1)="O","M",IF(LEFT('Results Input'!F26,1)="F","F","ERROR"))</f>
        <v>F</v>
      </c>
      <c r="E20" s="63" t="str">
        <f>PROPER('Lane 1'!G34)</f>
        <v/>
      </c>
      <c r="F20" s="63" t="str">
        <f>PROPER('Lane 1'!H34)</f>
        <v/>
      </c>
      <c r="G20" s="64" t="e">
        <f>VLOOKUP(Instructions!$C$28,'Lookup Tables'!$B$55:$E$76,3,FALSE)</f>
        <v>#N/A</v>
      </c>
      <c r="H20" s="65">
        <f>'Lane 1'!I34</f>
        <v>0</v>
      </c>
      <c r="I20" s="62" t="str">
        <f t="shared" si="0"/>
        <v>000100</v>
      </c>
      <c r="J20" s="66" t="str">
        <f>IF('Results Input'!G26="np","np",IF(LEFT('Results Input'!G26,2)="dq","dq",'Results Input'!G26))</f>
        <v>np</v>
      </c>
      <c r="K20" s="62" t="str">
        <f t="shared" si="1"/>
        <v>np</v>
      </c>
      <c r="L20" s="67" t="str">
        <f t="shared" si="2"/>
        <v>np</v>
      </c>
      <c r="M20" s="68" t="str">
        <f>'Results Input'!E26</f>
        <v>I.M.</v>
      </c>
      <c r="N20" s="54" t="str">
        <f>'Results Input'!D26</f>
        <v>100m</v>
      </c>
      <c r="O20" s="62" t="str">
        <f t="shared" si="5"/>
        <v>IM0100</v>
      </c>
      <c r="P20" s="62" t="str">
        <f>IF(O20="","",IF(D20="","",VLOOKUP(O20,'Lookup Tables'!$B$3:$G$25,6,FALSE)))</f>
        <v>29</v>
      </c>
      <c r="Q20" s="69" t="s">
        <v>117</v>
      </c>
      <c r="R20" s="70"/>
      <c r="S20" s="85" t="str">
        <f t="shared" si="4"/>
        <v/>
      </c>
      <c r="U20" s="195"/>
    </row>
    <row r="21" spans="2:21" x14ac:dyDescent="0.2">
      <c r="B21" s="62">
        <v>1</v>
      </c>
      <c r="C21" s="54">
        <f>'Results Input'!A27</f>
        <v>21</v>
      </c>
      <c r="D21" s="54" t="str">
        <f>IF(LEFT('Results Input'!F27,1)="O","M",IF(LEFT('Results Input'!F27,1)="F","F","ERROR"))</f>
        <v>M</v>
      </c>
      <c r="E21" s="63" t="str">
        <f>PROPER('Lane 1'!G35)</f>
        <v/>
      </c>
      <c r="F21" s="63" t="str">
        <f>PROPER('Lane 1'!H35)</f>
        <v/>
      </c>
      <c r="G21" s="64" t="e">
        <f>VLOOKUP(Instructions!$C$28,'Lookup Tables'!$B$55:$E$76,3,FALSE)</f>
        <v>#N/A</v>
      </c>
      <c r="H21" s="65">
        <f>'Lane 1'!I35</f>
        <v>0</v>
      </c>
      <c r="I21" s="62" t="str">
        <f t="shared" si="0"/>
        <v>000100</v>
      </c>
      <c r="J21" s="66" t="str">
        <f>IF('Results Input'!G27="np","np",IF(LEFT('Results Input'!G27,2)="dq","dq",'Results Input'!G27))</f>
        <v>np</v>
      </c>
      <c r="K21" s="62" t="str">
        <f t="shared" si="1"/>
        <v>np</v>
      </c>
      <c r="L21" s="67" t="str">
        <f t="shared" si="2"/>
        <v>np</v>
      </c>
      <c r="M21" s="68" t="str">
        <f>'Results Input'!E27</f>
        <v>Breaststroke</v>
      </c>
      <c r="N21" s="54" t="str">
        <f>'Results Input'!D27</f>
        <v>50m</v>
      </c>
      <c r="O21" s="62" t="str">
        <f t="shared" si="5"/>
        <v>Breaststroke0050</v>
      </c>
      <c r="P21" s="62" t="str">
        <f>IF(O21="","",IF(D21="","",VLOOKUP(O21,'Lookup Tables'!$B$3:$G$25,6,FALSE)))</f>
        <v>07</v>
      </c>
      <c r="Q21" s="69" t="s">
        <v>117</v>
      </c>
      <c r="R21" s="70"/>
      <c r="S21" s="85" t="str">
        <f t="shared" si="4"/>
        <v/>
      </c>
    </row>
    <row r="22" spans="2:21" x14ac:dyDescent="0.2">
      <c r="B22" s="62">
        <v>1</v>
      </c>
      <c r="C22" s="54">
        <f>'Results Input'!A28</f>
        <v>22</v>
      </c>
      <c r="D22" s="54" t="str">
        <f>IF(LEFT('Results Input'!F28,1)="O","M",IF(LEFT('Results Input'!F28,1)="F","F","ERROR"))</f>
        <v>F</v>
      </c>
      <c r="E22" s="63" t="str">
        <f>PROPER('Lane 1'!G36)</f>
        <v/>
      </c>
      <c r="F22" s="63" t="str">
        <f>PROPER('Lane 1'!H36)</f>
        <v/>
      </c>
      <c r="G22" s="64" t="e">
        <f>VLOOKUP(Instructions!$C$28,'Lookup Tables'!$B$55:$E$76,3,FALSE)</f>
        <v>#N/A</v>
      </c>
      <c r="H22" s="65">
        <f>'Lane 1'!I36</f>
        <v>0</v>
      </c>
      <c r="I22" s="62" t="str">
        <f t="shared" si="0"/>
        <v>000100</v>
      </c>
      <c r="J22" s="66" t="str">
        <f>IF('Results Input'!G28="np","np",IF(LEFT('Results Input'!G28,2)="dq","dq",'Results Input'!G28))</f>
        <v>np</v>
      </c>
      <c r="K22" s="62" t="str">
        <f t="shared" si="1"/>
        <v>np</v>
      </c>
      <c r="L22" s="67" t="str">
        <f t="shared" si="2"/>
        <v>np</v>
      </c>
      <c r="M22" s="68" t="str">
        <f>'Results Input'!E28</f>
        <v>Breaststroke</v>
      </c>
      <c r="N22" s="54" t="str">
        <f>'Results Input'!D28</f>
        <v>50m</v>
      </c>
      <c r="O22" s="62" t="str">
        <f t="shared" si="5"/>
        <v>Breaststroke0050</v>
      </c>
      <c r="P22" s="62" t="str">
        <f>IF(O22="","",IF(D22="","",VLOOKUP(O22,'Lookup Tables'!$B$3:$G$25,6,FALSE)))</f>
        <v>07</v>
      </c>
      <c r="Q22" s="69" t="s">
        <v>117</v>
      </c>
      <c r="R22" s="70"/>
      <c r="S22" s="85" t="str">
        <f t="shared" si="4"/>
        <v/>
      </c>
    </row>
    <row r="23" spans="2:21" x14ac:dyDescent="0.2">
      <c r="B23" s="62">
        <v>1</v>
      </c>
      <c r="C23" s="54">
        <f>'Results Input'!A29</f>
        <v>23</v>
      </c>
      <c r="D23" s="54" t="str">
        <f>IF(LEFT('Results Input'!F29,1)="O","M",IF(LEFT('Results Input'!F29,1)="F","F","ERROR"))</f>
        <v>M</v>
      </c>
      <c r="E23" s="63" t="str">
        <f>PROPER('Lane 1'!G37)</f>
        <v/>
      </c>
      <c r="F23" s="63" t="str">
        <f>PROPER('Lane 1'!H37)</f>
        <v/>
      </c>
      <c r="G23" s="64" t="e">
        <f>VLOOKUP(Instructions!$C$28,'Lookup Tables'!$B$55:$E$76,3,FALSE)</f>
        <v>#N/A</v>
      </c>
      <c r="H23" s="65">
        <f>'Lane 1'!I37</f>
        <v>0</v>
      </c>
      <c r="I23" s="62" t="str">
        <f t="shared" si="0"/>
        <v>000100</v>
      </c>
      <c r="J23" s="66" t="str">
        <f>IF('Results Input'!G29="np","np",IF(LEFT('Results Input'!G29,2)="dq","dq",'Results Input'!G29))</f>
        <v>np</v>
      </c>
      <c r="K23" s="62" t="str">
        <f t="shared" si="1"/>
        <v>np</v>
      </c>
      <c r="L23" s="67" t="str">
        <f t="shared" si="2"/>
        <v>np</v>
      </c>
      <c r="M23" s="68" t="str">
        <f>'Results Input'!E29</f>
        <v>Butterfly</v>
      </c>
      <c r="N23" s="54" t="str">
        <f>'Results Input'!D29</f>
        <v>50m</v>
      </c>
      <c r="O23" s="62" t="str">
        <f t="shared" si="5"/>
        <v>Butterfly0050</v>
      </c>
      <c r="P23" s="62" t="str">
        <f>IF(O23="","",IF(D23="","",VLOOKUP(O23,'Lookup Tables'!$B$3:$G$25,6,FALSE)))</f>
        <v>10</v>
      </c>
      <c r="Q23" s="69" t="s">
        <v>117</v>
      </c>
      <c r="R23" s="70"/>
      <c r="S23" s="85" t="str">
        <f t="shared" si="4"/>
        <v/>
      </c>
    </row>
    <row r="24" spans="2:21" x14ac:dyDescent="0.2">
      <c r="B24" s="62">
        <v>1</v>
      </c>
      <c r="C24" s="54">
        <f>'Results Input'!A30</f>
        <v>24</v>
      </c>
      <c r="D24" s="54" t="str">
        <f>IF(LEFT('Results Input'!F30,1)="O","M",IF(LEFT('Results Input'!F30,1)="F","F","ERROR"))</f>
        <v>F</v>
      </c>
      <c r="E24" s="63" t="str">
        <f>PROPER('Lane 1'!G38)</f>
        <v/>
      </c>
      <c r="F24" s="63" t="str">
        <f>PROPER('Lane 1'!H38)</f>
        <v/>
      </c>
      <c r="G24" s="64" t="e">
        <f>VLOOKUP(Instructions!$C$28,'Lookup Tables'!$B$55:$E$76,3,FALSE)</f>
        <v>#N/A</v>
      </c>
      <c r="H24" s="65">
        <f>'Lane 1'!I38</f>
        <v>0</v>
      </c>
      <c r="I24" s="62" t="str">
        <f t="shared" si="0"/>
        <v>000100</v>
      </c>
      <c r="J24" s="66" t="str">
        <f>IF('Results Input'!G30="np","np",IF(LEFT('Results Input'!G30,2)="dq","dq",'Results Input'!G30))</f>
        <v>np</v>
      </c>
      <c r="K24" s="62" t="str">
        <f t="shared" si="1"/>
        <v>np</v>
      </c>
      <c r="L24" s="67" t="str">
        <f t="shared" si="2"/>
        <v>np</v>
      </c>
      <c r="M24" s="68" t="str">
        <f>'Results Input'!E30</f>
        <v>Butterfly</v>
      </c>
      <c r="N24" s="54" t="str">
        <f>'Results Input'!D30</f>
        <v>50m</v>
      </c>
      <c r="O24" s="62" t="str">
        <f t="shared" si="5"/>
        <v>Butterfly0050</v>
      </c>
      <c r="P24" s="62" t="str">
        <f>IF(O24="","",IF(D24="","",VLOOKUP(O24,'Lookup Tables'!$B$3:$G$25,6,FALSE)))</f>
        <v>10</v>
      </c>
      <c r="Q24" s="69" t="s">
        <v>117</v>
      </c>
      <c r="R24" s="70"/>
      <c r="S24" s="85" t="str">
        <f t="shared" si="4"/>
        <v/>
      </c>
    </row>
    <row r="25" spans="2:21" x14ac:dyDescent="0.2">
      <c r="B25" s="62">
        <v>1</v>
      </c>
      <c r="C25" s="54">
        <f>'Results Input'!A31</f>
        <v>25</v>
      </c>
      <c r="D25" s="54" t="str">
        <f>IF(LEFT('Results Input'!F31,1)="O","M",IF(LEFT('Results Input'!F31,1)="F","F","ERROR"))</f>
        <v>M</v>
      </c>
      <c r="E25" s="63" t="str">
        <f>PROPER('Lane 1'!G39)</f>
        <v/>
      </c>
      <c r="F25" s="63" t="str">
        <f>PROPER('Lane 1'!H39)</f>
        <v/>
      </c>
      <c r="G25" s="64" t="e">
        <f>VLOOKUP(Instructions!$C$28,'Lookup Tables'!$B$55:$E$76,3,FALSE)</f>
        <v>#N/A</v>
      </c>
      <c r="H25" s="65">
        <f>'Lane 1'!I39</f>
        <v>0</v>
      </c>
      <c r="I25" s="62" t="str">
        <f t="shared" si="0"/>
        <v>000100</v>
      </c>
      <c r="J25" s="66" t="str">
        <f>IF('Results Input'!G31="np","np",IF(LEFT('Results Input'!G31,2)="dq","dq",'Results Input'!G31))</f>
        <v>np</v>
      </c>
      <c r="K25" s="62" t="str">
        <f t="shared" si="1"/>
        <v>np</v>
      </c>
      <c r="L25" s="67" t="str">
        <f t="shared" si="2"/>
        <v>np</v>
      </c>
      <c r="M25" s="68" t="str">
        <f>'Results Input'!E31</f>
        <v>Breaststroke</v>
      </c>
      <c r="N25" s="54" t="str">
        <f>'Results Input'!D31</f>
        <v>100m</v>
      </c>
      <c r="O25" s="62" t="str">
        <f t="shared" si="5"/>
        <v>Breaststroke0100</v>
      </c>
      <c r="P25" s="62" t="str">
        <f>IF(O25="","",IF(D25="","",VLOOKUP(O25,'Lookup Tables'!$B$3:$G$25,6,FALSE)))</f>
        <v>08</v>
      </c>
      <c r="Q25" s="69" t="s">
        <v>117</v>
      </c>
      <c r="R25" s="70"/>
      <c r="S25" s="85" t="str">
        <f t="shared" si="4"/>
        <v/>
      </c>
    </row>
    <row r="26" spans="2:21" x14ac:dyDescent="0.2">
      <c r="B26" s="62">
        <v>1</v>
      </c>
      <c r="C26" s="54">
        <f>'Results Input'!A32</f>
        <v>26</v>
      </c>
      <c r="D26" s="54" t="str">
        <f>IF(LEFT('Results Input'!F32,1)="O","M",IF(LEFT('Results Input'!F32,1)="F","F","ERROR"))</f>
        <v>F</v>
      </c>
      <c r="E26" s="63" t="str">
        <f>PROPER('Lane 1'!G40)</f>
        <v/>
      </c>
      <c r="F26" s="63" t="str">
        <f>PROPER('Lane 1'!H40)</f>
        <v/>
      </c>
      <c r="G26" s="64" t="e">
        <f>VLOOKUP(Instructions!$C$28,'Lookup Tables'!$B$55:$E$76,3,FALSE)</f>
        <v>#N/A</v>
      </c>
      <c r="H26" s="65">
        <f>'Lane 1'!I40</f>
        <v>0</v>
      </c>
      <c r="I26" s="62" t="str">
        <f t="shared" si="0"/>
        <v>000100</v>
      </c>
      <c r="J26" s="66" t="str">
        <f>IF('Results Input'!G32="np","np",IF(LEFT('Results Input'!G32,2)="dq","dq",'Results Input'!G32))</f>
        <v>np</v>
      </c>
      <c r="K26" s="62" t="str">
        <f t="shared" si="1"/>
        <v>np</v>
      </c>
      <c r="L26" s="67" t="str">
        <f t="shared" si="2"/>
        <v>np</v>
      </c>
      <c r="M26" s="68" t="str">
        <f>'Results Input'!E32</f>
        <v>Breaststroke</v>
      </c>
      <c r="N26" s="54" t="str">
        <f>'Results Input'!D32</f>
        <v>100m</v>
      </c>
      <c r="O26" s="62" t="str">
        <f t="shared" si="5"/>
        <v>Breaststroke0100</v>
      </c>
      <c r="P26" s="62" t="str">
        <f>IF(O26="","",IF(D26="","",VLOOKUP(O26,'Lookup Tables'!$B$3:$G$25,6,FALSE)))</f>
        <v>08</v>
      </c>
      <c r="Q26" s="69" t="s">
        <v>117</v>
      </c>
      <c r="R26" s="70"/>
      <c r="S26" s="85" t="str">
        <f t="shared" si="4"/>
        <v/>
      </c>
    </row>
    <row r="27" spans="2:21" x14ac:dyDescent="0.2">
      <c r="B27" s="62">
        <v>1</v>
      </c>
      <c r="C27" s="54">
        <f>'Results Input'!A33</f>
        <v>27</v>
      </c>
      <c r="D27" s="54" t="str">
        <f>IF(LEFT('Results Input'!F33,1)="O","M",IF(LEFT('Results Input'!F33,1)="F","F","ERROR"))</f>
        <v>M</v>
      </c>
      <c r="E27" s="63" t="str">
        <f>PROPER('Lane 1'!G41)</f>
        <v/>
      </c>
      <c r="F27" s="63" t="str">
        <f>PROPER('Lane 1'!H41)</f>
        <v/>
      </c>
      <c r="G27" s="64" t="e">
        <f>VLOOKUP(Instructions!$C$28,'Lookup Tables'!$B$55:$E$76,3,FALSE)</f>
        <v>#N/A</v>
      </c>
      <c r="H27" s="65">
        <f>'Lane 1'!I41</f>
        <v>0</v>
      </c>
      <c r="I27" s="62" t="str">
        <f t="shared" si="0"/>
        <v>000100</v>
      </c>
      <c r="J27" s="66" t="str">
        <f>IF('Results Input'!G33="np","np",IF(LEFT('Results Input'!G33,2)="dq","dq",'Results Input'!G33))</f>
        <v>np</v>
      </c>
      <c r="K27" s="62" t="str">
        <f t="shared" si="1"/>
        <v>np</v>
      </c>
      <c r="L27" s="67" t="str">
        <f t="shared" si="2"/>
        <v>np</v>
      </c>
      <c r="M27" s="68" t="str">
        <f>'Results Input'!E33</f>
        <v>Freestyle</v>
      </c>
      <c r="N27" s="54" t="str">
        <f>'Results Input'!D33</f>
        <v>100m</v>
      </c>
      <c r="O27" s="62" t="str">
        <f t="shared" si="5"/>
        <v>Freestyle0100</v>
      </c>
      <c r="P27" s="62" t="str">
        <f>IF(O27="","",IF(D27="","",VLOOKUP(O27,'Lookup Tables'!$B$3:$G$25,6,FALSE)))</f>
        <v>02</v>
      </c>
      <c r="Q27" s="69" t="s">
        <v>117</v>
      </c>
      <c r="R27" s="70"/>
      <c r="S27" s="85" t="str">
        <f t="shared" si="4"/>
        <v/>
      </c>
    </row>
    <row r="28" spans="2:21" x14ac:dyDescent="0.2">
      <c r="B28" s="62">
        <v>1</v>
      </c>
      <c r="C28" s="54">
        <f>'Results Input'!A34</f>
        <v>28</v>
      </c>
      <c r="D28" s="54" t="str">
        <f>IF(LEFT('Results Input'!F34,1)="O","M",IF(LEFT('Results Input'!F34,1)="F","F","ERROR"))</f>
        <v>F</v>
      </c>
      <c r="E28" s="63" t="str">
        <f>PROPER('Lane 1'!G42)</f>
        <v/>
      </c>
      <c r="F28" s="63" t="str">
        <f>PROPER('Lane 1'!H42)</f>
        <v/>
      </c>
      <c r="G28" s="64" t="e">
        <f>VLOOKUP(Instructions!$C$28,'Lookup Tables'!$B$55:$E$76,3,FALSE)</f>
        <v>#N/A</v>
      </c>
      <c r="H28" s="65">
        <f>'Lane 1'!I42</f>
        <v>0</v>
      </c>
      <c r="I28" s="62" t="str">
        <f t="shared" si="0"/>
        <v>000100</v>
      </c>
      <c r="J28" s="66" t="str">
        <f>IF('Results Input'!G34="np","np",IF(LEFT('Results Input'!G34,2)="dq","dq",'Results Input'!G34))</f>
        <v>np</v>
      </c>
      <c r="K28" s="62" t="str">
        <f t="shared" si="1"/>
        <v>np</v>
      </c>
      <c r="L28" s="67" t="str">
        <f t="shared" si="2"/>
        <v>np</v>
      </c>
      <c r="M28" s="68" t="str">
        <f>'Results Input'!E34</f>
        <v>Freestyle</v>
      </c>
      <c r="N28" s="54" t="str">
        <f>'Results Input'!D34</f>
        <v>100m</v>
      </c>
      <c r="O28" s="62" t="str">
        <f t="shared" si="5"/>
        <v>Freestyle0100</v>
      </c>
      <c r="P28" s="62" t="str">
        <f>IF(O28="","",IF(D28="","",VLOOKUP(O28,'Lookup Tables'!$B$3:$G$25,6,FALSE)))</f>
        <v>02</v>
      </c>
      <c r="Q28" s="69" t="s">
        <v>117</v>
      </c>
      <c r="R28" s="70"/>
      <c r="S28" s="85" t="str">
        <f t="shared" si="4"/>
        <v/>
      </c>
    </row>
    <row r="29" spans="2:21" x14ac:dyDescent="0.2">
      <c r="B29" s="62">
        <v>1</v>
      </c>
      <c r="C29" s="54">
        <f>'Results Input'!A35</f>
        <v>29</v>
      </c>
      <c r="D29" s="54" t="str">
        <f>IF(LEFT('Results Input'!F35,1)="O","M",IF(LEFT('Results Input'!F35,1)="F","F","ERROR"))</f>
        <v>M</v>
      </c>
      <c r="E29" s="63" t="str">
        <f>PROPER('Lane 1'!G43)</f>
        <v/>
      </c>
      <c r="F29" s="63" t="str">
        <f>PROPER('Lane 1'!H43)</f>
        <v/>
      </c>
      <c r="G29" s="64" t="e">
        <f>VLOOKUP(Instructions!$C$28,'Lookup Tables'!$B$55:$E$76,3,FALSE)</f>
        <v>#N/A</v>
      </c>
      <c r="H29" s="65">
        <f>'Lane 1'!I43</f>
        <v>0</v>
      </c>
      <c r="I29" s="62" t="str">
        <f t="shared" si="0"/>
        <v>000100</v>
      </c>
      <c r="J29" s="66" t="str">
        <f>IF('Results Input'!G35="np","np",IF(LEFT('Results Input'!G35,2)="dq","dq",'Results Input'!G35))</f>
        <v>np</v>
      </c>
      <c r="K29" s="62" t="str">
        <f t="shared" si="1"/>
        <v>np</v>
      </c>
      <c r="L29" s="67" t="str">
        <f t="shared" si="2"/>
        <v>np</v>
      </c>
      <c r="M29" s="68" t="str">
        <f>'Results Input'!E35</f>
        <v>Backstroke</v>
      </c>
      <c r="N29" s="54" t="str">
        <f>'Results Input'!D35</f>
        <v>100m</v>
      </c>
      <c r="O29" s="62" t="str">
        <f t="shared" si="5"/>
        <v>Backstroke0100</v>
      </c>
      <c r="P29" s="62" t="str">
        <f>IF(O29="","",IF(D29="","",VLOOKUP(O29,'Lookup Tables'!$B$3:$G$25,6,FALSE)))</f>
        <v>14</v>
      </c>
      <c r="Q29" s="69" t="s">
        <v>117</v>
      </c>
      <c r="R29" s="70"/>
      <c r="S29" s="85" t="str">
        <f t="shared" si="4"/>
        <v/>
      </c>
    </row>
    <row r="30" spans="2:21" x14ac:dyDescent="0.2">
      <c r="B30" s="62">
        <v>1</v>
      </c>
      <c r="C30" s="54">
        <f>'Results Input'!A36</f>
        <v>30</v>
      </c>
      <c r="D30" s="54" t="str">
        <f>IF(LEFT('Results Input'!F36,1)="O","M",IF(LEFT('Results Input'!F36,1)="F","F","ERROR"))</f>
        <v>F</v>
      </c>
      <c r="E30" s="63" t="str">
        <f>PROPER('Lane 1'!G44)</f>
        <v/>
      </c>
      <c r="F30" s="63" t="str">
        <f>PROPER('Lane 1'!H44)</f>
        <v/>
      </c>
      <c r="G30" s="64" t="e">
        <f>VLOOKUP(Instructions!$C$28,'Lookup Tables'!$B$55:$E$76,3,FALSE)</f>
        <v>#N/A</v>
      </c>
      <c r="H30" s="65">
        <f>'Lane 1'!I44</f>
        <v>0</v>
      </c>
      <c r="I30" s="62" t="str">
        <f t="shared" si="0"/>
        <v>000100</v>
      </c>
      <c r="J30" s="66" t="str">
        <f>IF('Results Input'!G36="np","np",IF(LEFT('Results Input'!G36,2)="dq","dq",'Results Input'!G36))</f>
        <v>np</v>
      </c>
      <c r="K30" s="62" t="str">
        <f t="shared" si="1"/>
        <v>np</v>
      </c>
      <c r="L30" s="67" t="str">
        <f t="shared" si="2"/>
        <v>np</v>
      </c>
      <c r="M30" s="68" t="str">
        <f>'Results Input'!E36</f>
        <v>Backstroke</v>
      </c>
      <c r="N30" s="54" t="str">
        <f>'Results Input'!D36</f>
        <v>100m</v>
      </c>
      <c r="O30" s="62" t="str">
        <f t="shared" si="5"/>
        <v>Backstroke0100</v>
      </c>
      <c r="P30" s="62" t="str">
        <f>IF(O30="","",IF(D30="","",VLOOKUP(O30,'Lookup Tables'!$B$3:$G$25,6,FALSE)))</f>
        <v>14</v>
      </c>
      <c r="Q30" s="69" t="s">
        <v>117</v>
      </c>
      <c r="R30" s="70"/>
      <c r="S30" s="85" t="str">
        <f t="shared" si="4"/>
        <v/>
      </c>
    </row>
    <row r="31" spans="2:21" x14ac:dyDescent="0.2">
      <c r="B31" s="62">
        <v>1</v>
      </c>
      <c r="C31" s="54">
        <f>'Results Input'!A37</f>
        <v>31</v>
      </c>
      <c r="D31" s="54" t="str">
        <f>IF(LEFT('Results Input'!F37,1)="O","M",IF(LEFT('Results Input'!F37,1)="F","F","ERROR"))</f>
        <v>M</v>
      </c>
      <c r="E31" s="63" t="str">
        <f>PROPER('Lane 1'!G45)</f>
        <v/>
      </c>
      <c r="F31" s="63" t="str">
        <f>PROPER('Lane 1'!H45)</f>
        <v/>
      </c>
      <c r="G31" s="64" t="e">
        <f>VLOOKUP(Instructions!$C$28,'Lookup Tables'!$B$55:$E$76,3,FALSE)</f>
        <v>#N/A</v>
      </c>
      <c r="H31" s="65">
        <f>'Lane 1'!I45</f>
        <v>0</v>
      </c>
      <c r="I31" s="62" t="str">
        <f t="shared" si="0"/>
        <v>000100</v>
      </c>
      <c r="J31" s="66" t="str">
        <f>IF('Results Input'!G37="np","np",IF(LEFT('Results Input'!G37,2)="dq","dq",'Results Input'!G37))</f>
        <v>np</v>
      </c>
      <c r="K31" s="62" t="str">
        <f t="shared" si="1"/>
        <v>np</v>
      </c>
      <c r="L31" s="67" t="str">
        <f t="shared" si="2"/>
        <v>np</v>
      </c>
      <c r="M31" s="68" t="str">
        <f>'Results Input'!E37</f>
        <v>Freestyle</v>
      </c>
      <c r="N31" s="54" t="str">
        <f>'Results Input'!D37</f>
        <v>50m</v>
      </c>
      <c r="O31" s="62" t="str">
        <f t="shared" si="5"/>
        <v>Freestyle0050</v>
      </c>
      <c r="P31" s="62" t="str">
        <f>IF(O31="","",IF(D31="","",VLOOKUP(O31,'Lookup Tables'!$B$3:$G$25,6,FALSE)))</f>
        <v>01</v>
      </c>
      <c r="Q31" s="69" t="s">
        <v>117</v>
      </c>
      <c r="R31" s="70"/>
      <c r="S31" s="85" t="str">
        <f t="shared" si="4"/>
        <v/>
      </c>
    </row>
    <row r="32" spans="2:21" x14ac:dyDescent="0.2">
      <c r="B32" s="62">
        <v>1</v>
      </c>
      <c r="C32" s="54">
        <f>'Results Input'!A38</f>
        <v>32</v>
      </c>
      <c r="D32" s="54" t="str">
        <f>IF(LEFT('Results Input'!F38,1)="O","M",IF(LEFT('Results Input'!F38,1)="F","F","ERROR"))</f>
        <v>F</v>
      </c>
      <c r="E32" s="63" t="str">
        <f>PROPER('Lane 1'!G46)</f>
        <v/>
      </c>
      <c r="F32" s="63" t="str">
        <f>PROPER('Lane 1'!H46)</f>
        <v/>
      </c>
      <c r="G32" s="64" t="e">
        <f>VLOOKUP(Instructions!$C$28,'Lookup Tables'!$B$55:$E$76,3,FALSE)</f>
        <v>#N/A</v>
      </c>
      <c r="H32" s="65">
        <f>'Lane 1'!I46</f>
        <v>0</v>
      </c>
      <c r="I32" s="62" t="str">
        <f t="shared" si="0"/>
        <v>000100</v>
      </c>
      <c r="J32" s="66" t="str">
        <f>IF('Results Input'!G38="np","np",IF(LEFT('Results Input'!G38,2)="dq","dq",'Results Input'!G38))</f>
        <v>np</v>
      </c>
      <c r="K32" s="62" t="str">
        <f t="shared" si="1"/>
        <v>np</v>
      </c>
      <c r="L32" s="67" t="str">
        <f t="shared" si="2"/>
        <v>np</v>
      </c>
      <c r="M32" s="68" t="str">
        <f>'Results Input'!E38</f>
        <v>Freestyle</v>
      </c>
      <c r="N32" s="54" t="str">
        <f>'Results Input'!D38</f>
        <v>50m</v>
      </c>
      <c r="O32" s="62" t="str">
        <f t="shared" si="5"/>
        <v>Freestyle0050</v>
      </c>
      <c r="P32" s="62" t="str">
        <f>IF(O32="","",IF(D32="","",VLOOKUP(O32,'Lookup Tables'!$B$3:$G$25,6,FALSE)))</f>
        <v>01</v>
      </c>
      <c r="Q32" s="69" t="s">
        <v>117</v>
      </c>
      <c r="R32" s="70"/>
      <c r="S32" s="85" t="str">
        <f t="shared" si="4"/>
        <v/>
      </c>
    </row>
    <row r="33" spans="2:19" x14ac:dyDescent="0.2">
      <c r="B33" s="62">
        <v>1</v>
      </c>
      <c r="C33" s="54">
        <f>'Results Input'!A39</f>
        <v>33</v>
      </c>
      <c r="D33" s="54" t="str">
        <f>IF(LEFT('Results Input'!F39,1)="O","M",IF(LEFT('Results Input'!F39,1)="F","F","ERROR"))</f>
        <v>M</v>
      </c>
      <c r="E33" s="63" t="str">
        <f>PROPER('Lane 1'!G47)</f>
        <v/>
      </c>
      <c r="F33" s="63" t="str">
        <f>PROPER('Lane 1'!H47)</f>
        <v/>
      </c>
      <c r="G33" s="64" t="e">
        <f>VLOOKUP(Instructions!$C$28,'Lookup Tables'!$B$55:$E$76,3,FALSE)</f>
        <v>#N/A</v>
      </c>
      <c r="H33" s="65">
        <f>'Lane 1'!I47</f>
        <v>0</v>
      </c>
      <c r="I33" s="62" t="str">
        <f t="shared" si="0"/>
        <v>000100</v>
      </c>
      <c r="J33" s="66" t="str">
        <f>IF('Results Input'!G39="np","np",IF(LEFT('Results Input'!G39,2)="dq","dq",'Results Input'!G39))</f>
        <v>np</v>
      </c>
      <c r="K33" s="62" t="str">
        <f t="shared" si="1"/>
        <v>np</v>
      </c>
      <c r="L33" s="67" t="str">
        <f t="shared" si="2"/>
        <v>np</v>
      </c>
      <c r="M33" s="68" t="str">
        <f>'Results Input'!E39</f>
        <v>I.M.</v>
      </c>
      <c r="N33" s="54" t="str">
        <f>'Results Input'!D39</f>
        <v>100m</v>
      </c>
      <c r="O33" s="62" t="str">
        <f t="shared" si="5"/>
        <v>IM0100</v>
      </c>
      <c r="P33" s="62" t="str">
        <f>IF(O33="","",IF(D33="","",VLOOKUP(O33,'Lookup Tables'!$B$3:$G$25,6,FALSE)))</f>
        <v>29</v>
      </c>
      <c r="Q33" s="69" t="s">
        <v>117</v>
      </c>
      <c r="R33" s="70"/>
      <c r="S33" s="85" t="str">
        <f t="shared" si="4"/>
        <v/>
      </c>
    </row>
    <row r="34" spans="2:19" x14ac:dyDescent="0.2">
      <c r="B34" s="62">
        <v>1</v>
      </c>
      <c r="C34" s="54">
        <f>'Results Input'!A40</f>
        <v>34</v>
      </c>
      <c r="D34" s="54" t="str">
        <f>IF(LEFT('Results Input'!F40,1)="O","M",IF(LEFT('Results Input'!F40,1)="F","F","ERROR"))</f>
        <v>F</v>
      </c>
      <c r="E34" s="63" t="str">
        <f>PROPER('Lane 1'!G48)</f>
        <v/>
      </c>
      <c r="F34" s="63" t="str">
        <f>PROPER('Lane 1'!H48)</f>
        <v/>
      </c>
      <c r="G34" s="64" t="e">
        <f>VLOOKUP(Instructions!$C$28,'Lookup Tables'!$B$55:$E$76,3,FALSE)</f>
        <v>#N/A</v>
      </c>
      <c r="H34" s="65">
        <f>'Lane 1'!I48</f>
        <v>0</v>
      </c>
      <c r="I34" s="62" t="str">
        <f t="shared" si="0"/>
        <v>000100</v>
      </c>
      <c r="J34" s="66" t="str">
        <f>IF('Results Input'!G40="np","np",IF(LEFT('Results Input'!G40,2)="dq","dq",'Results Input'!G40))</f>
        <v>np</v>
      </c>
      <c r="K34" s="62" t="str">
        <f t="shared" si="1"/>
        <v>np</v>
      </c>
      <c r="L34" s="67" t="str">
        <f t="shared" si="2"/>
        <v>np</v>
      </c>
      <c r="M34" s="68" t="str">
        <f>'Results Input'!E40</f>
        <v>I.M.</v>
      </c>
      <c r="N34" s="54" t="str">
        <f>'Results Input'!D40</f>
        <v>100m</v>
      </c>
      <c r="O34" s="62" t="str">
        <f t="shared" si="5"/>
        <v>IM0100</v>
      </c>
      <c r="P34" s="62" t="str">
        <f>IF(O34="","",IF(D34="","",VLOOKUP(O34,'Lookup Tables'!$B$3:$G$25,6,FALSE)))</f>
        <v>29</v>
      </c>
      <c r="Q34" s="69" t="s">
        <v>117</v>
      </c>
      <c r="R34" s="70"/>
      <c r="S34" s="85" t="str">
        <f t="shared" si="4"/>
        <v/>
      </c>
    </row>
    <row r="35" spans="2:19" x14ac:dyDescent="0.2">
      <c r="B35" s="62">
        <v>1</v>
      </c>
      <c r="C35" s="54">
        <f>'Results Input'!A41</f>
        <v>35</v>
      </c>
      <c r="D35" s="54" t="str">
        <f>IF(LEFT('Results Input'!F41,1)="O","M",IF(LEFT('Results Input'!F41,1)="F","F","ERROR"))</f>
        <v>M</v>
      </c>
      <c r="E35" s="63" t="str">
        <f>PROPER('Lane 1'!G49)</f>
        <v/>
      </c>
      <c r="F35" s="63" t="str">
        <f>PROPER('Lane 1'!H49)</f>
        <v/>
      </c>
      <c r="G35" s="64" t="e">
        <f>VLOOKUP(Instructions!$C$28,'Lookup Tables'!$B$55:$E$76,3,FALSE)</f>
        <v>#N/A</v>
      </c>
      <c r="H35" s="65">
        <f>'Lane 1'!I49</f>
        <v>0</v>
      </c>
      <c r="I35" s="62" t="str">
        <f t="shared" si="0"/>
        <v>000100</v>
      </c>
      <c r="J35" s="66" t="str">
        <f>IF('Results Input'!G41="np","np",IF(LEFT('Results Input'!G41,2)="dq","dq",'Results Input'!G41))</f>
        <v>np</v>
      </c>
      <c r="K35" s="62" t="str">
        <f t="shared" si="1"/>
        <v>np</v>
      </c>
      <c r="L35" s="67" t="str">
        <f t="shared" si="2"/>
        <v>np</v>
      </c>
      <c r="M35" s="68" t="str">
        <f>'Results Input'!E41</f>
        <v>Breaststroke</v>
      </c>
      <c r="N35" s="54" t="str">
        <f>'Results Input'!D41</f>
        <v>50m</v>
      </c>
      <c r="O35" s="62" t="str">
        <f t="shared" si="5"/>
        <v>Breaststroke0050</v>
      </c>
      <c r="P35" s="62" t="str">
        <f>IF(O35="","",IF(D35="","",VLOOKUP(O35,'Lookup Tables'!$B$3:$G$25,6,FALSE)))</f>
        <v>07</v>
      </c>
      <c r="Q35" s="69" t="s">
        <v>117</v>
      </c>
      <c r="R35" s="70"/>
      <c r="S35" s="85" t="str">
        <f t="shared" si="4"/>
        <v/>
      </c>
    </row>
    <row r="36" spans="2:19" x14ac:dyDescent="0.2">
      <c r="B36" s="62">
        <v>1</v>
      </c>
      <c r="C36" s="54">
        <f>'Results Input'!A42</f>
        <v>36</v>
      </c>
      <c r="D36" s="54" t="str">
        <f>IF(LEFT('Results Input'!F42,1)="O","M",IF(LEFT('Results Input'!F42,1)="F","F","ERROR"))</f>
        <v>F</v>
      </c>
      <c r="E36" s="63" t="str">
        <f>PROPER('Lane 1'!G50)</f>
        <v/>
      </c>
      <c r="F36" s="63" t="str">
        <f>PROPER('Lane 1'!H50)</f>
        <v/>
      </c>
      <c r="G36" s="64" t="e">
        <f>VLOOKUP(Instructions!$C$28,'Lookup Tables'!$B$55:$E$76,3,FALSE)</f>
        <v>#N/A</v>
      </c>
      <c r="H36" s="65">
        <f>'Lane 1'!I50</f>
        <v>0</v>
      </c>
      <c r="I36" s="62" t="str">
        <f t="shared" si="0"/>
        <v>000100</v>
      </c>
      <c r="J36" s="66" t="str">
        <f>IF('Results Input'!G42="np","np",IF(LEFT('Results Input'!G42,2)="dq","dq",'Results Input'!G42))</f>
        <v>np</v>
      </c>
      <c r="K36" s="62" t="str">
        <f t="shared" si="1"/>
        <v>np</v>
      </c>
      <c r="L36" s="67" t="str">
        <f t="shared" si="2"/>
        <v>np</v>
      </c>
      <c r="M36" s="68" t="str">
        <f>'Results Input'!E42</f>
        <v>Breaststroke</v>
      </c>
      <c r="N36" s="54" t="str">
        <f>'Results Input'!D42</f>
        <v>50m</v>
      </c>
      <c r="O36" s="62" t="str">
        <f t="shared" si="5"/>
        <v>Breaststroke0050</v>
      </c>
      <c r="P36" s="62" t="str">
        <f>IF(O36="","",IF(D36="","",VLOOKUP(O36,'Lookup Tables'!$B$3:$G$25,6,FALSE)))</f>
        <v>07</v>
      </c>
      <c r="Q36" s="69" t="s">
        <v>117</v>
      </c>
      <c r="R36" s="70"/>
      <c r="S36" s="85" t="str">
        <f t="shared" si="4"/>
        <v/>
      </c>
    </row>
    <row r="37" spans="2:19" x14ac:dyDescent="0.2">
      <c r="B37" s="62">
        <v>1</v>
      </c>
      <c r="C37" s="54">
        <f>'Results Input'!A43</f>
        <v>37</v>
      </c>
      <c r="D37" s="54" t="str">
        <f>IF(LEFT('Results Input'!F43,1)="O","M",IF(LEFT('Results Input'!F43,1)="F","F","ERROR"))</f>
        <v>M</v>
      </c>
      <c r="E37" s="63" t="str">
        <f>PROPER('Lane 1'!G51)</f>
        <v/>
      </c>
      <c r="F37" s="63" t="str">
        <f>PROPER('Lane 1'!H51)</f>
        <v/>
      </c>
      <c r="G37" s="64" t="e">
        <f>VLOOKUP(Instructions!$C$28,'Lookup Tables'!$B$55:$E$76,3,FALSE)</f>
        <v>#N/A</v>
      </c>
      <c r="H37" s="65">
        <f>'Lane 1'!I51</f>
        <v>0</v>
      </c>
      <c r="I37" s="62" t="str">
        <f t="shared" si="0"/>
        <v>000100</v>
      </c>
      <c r="J37" s="66" t="str">
        <f>IF('Results Input'!G43="np","np",IF(LEFT('Results Input'!G43,2)="dq","dq",'Results Input'!G43))</f>
        <v>np</v>
      </c>
      <c r="K37" s="62" t="str">
        <f t="shared" si="1"/>
        <v>np</v>
      </c>
      <c r="L37" s="67" t="str">
        <f t="shared" si="2"/>
        <v>np</v>
      </c>
      <c r="M37" s="68" t="str">
        <f>'Results Input'!E43</f>
        <v>Backstroke</v>
      </c>
      <c r="N37" s="54" t="str">
        <f>'Results Input'!D43</f>
        <v>100m</v>
      </c>
      <c r="O37" s="62" t="str">
        <f t="shared" si="5"/>
        <v>Backstroke0100</v>
      </c>
      <c r="P37" s="62" t="str">
        <f>IF(O37="","",IF(D37="","",VLOOKUP(O37,'Lookup Tables'!$B$3:$G$25,6,FALSE)))</f>
        <v>14</v>
      </c>
      <c r="Q37" s="69" t="s">
        <v>117</v>
      </c>
      <c r="R37" s="70"/>
      <c r="S37" s="85" t="str">
        <f t="shared" si="4"/>
        <v/>
      </c>
    </row>
    <row r="38" spans="2:19" x14ac:dyDescent="0.2">
      <c r="B38" s="62">
        <v>1</v>
      </c>
      <c r="C38" s="54">
        <f>'Results Input'!A44</f>
        <v>38</v>
      </c>
      <c r="D38" s="54" t="str">
        <f>IF(LEFT('Results Input'!F44,1)="O","M",IF(LEFT('Results Input'!F44,1)="F","F","ERROR"))</f>
        <v>F</v>
      </c>
      <c r="E38" s="63" t="str">
        <f>PROPER('Lane 1'!G52)</f>
        <v/>
      </c>
      <c r="F38" s="63" t="str">
        <f>PROPER('Lane 1'!H52)</f>
        <v/>
      </c>
      <c r="G38" s="64" t="e">
        <f>VLOOKUP(Instructions!$C$28,'Lookup Tables'!$B$55:$E$76,3,FALSE)</f>
        <v>#N/A</v>
      </c>
      <c r="H38" s="65">
        <f>'Lane 1'!I52</f>
        <v>0</v>
      </c>
      <c r="I38" s="62" t="str">
        <f t="shared" si="0"/>
        <v>000100</v>
      </c>
      <c r="J38" s="66" t="str">
        <f>IF('Results Input'!G44="np","np",IF(LEFT('Results Input'!G44,2)="dq","dq",'Results Input'!G44))</f>
        <v>np</v>
      </c>
      <c r="K38" s="62" t="str">
        <f t="shared" si="1"/>
        <v>np</v>
      </c>
      <c r="L38" s="67" t="str">
        <f t="shared" si="2"/>
        <v>np</v>
      </c>
      <c r="M38" s="68" t="str">
        <f>'Results Input'!E44</f>
        <v>Backstroke</v>
      </c>
      <c r="N38" s="54" t="str">
        <f>'Results Input'!D44</f>
        <v>100m</v>
      </c>
      <c r="O38" s="62" t="str">
        <f t="shared" si="5"/>
        <v>Backstroke0100</v>
      </c>
      <c r="P38" s="62" t="str">
        <f>IF(O38="","",IF(D38="","",VLOOKUP(O38,'Lookup Tables'!$B$3:$G$25,6,FALSE)))</f>
        <v>14</v>
      </c>
      <c r="Q38" s="69" t="s">
        <v>117</v>
      </c>
      <c r="R38" s="70"/>
      <c r="S38" s="85" t="str">
        <f t="shared" si="4"/>
        <v/>
      </c>
    </row>
    <row r="39" spans="2:19" x14ac:dyDescent="0.2">
      <c r="B39" s="62">
        <v>1</v>
      </c>
      <c r="C39" s="54">
        <f>'Results Input'!A45</f>
        <v>39</v>
      </c>
      <c r="D39" s="54" t="str">
        <f>IF(LEFT('Results Input'!F45,1)="O","M",IF(LEFT('Results Input'!F45,1)="F","F","ERROR"))</f>
        <v>M</v>
      </c>
      <c r="E39" s="63" t="str">
        <f>PROPER('Lane 1'!G53)</f>
        <v/>
      </c>
      <c r="F39" s="63" t="str">
        <f>PROPER('Lane 1'!H53)</f>
        <v/>
      </c>
      <c r="G39" s="64" t="e">
        <f>VLOOKUP(Instructions!$C$28,'Lookup Tables'!$B$55:$E$76,3,FALSE)</f>
        <v>#N/A</v>
      </c>
      <c r="H39" s="65">
        <f>'Lane 1'!I53</f>
        <v>0</v>
      </c>
      <c r="I39" s="62" t="str">
        <f t="shared" si="0"/>
        <v>000100</v>
      </c>
      <c r="J39" s="66" t="str">
        <f>IF('Results Input'!G45="np","np",IF(LEFT('Results Input'!G45,2)="dq","dq",'Results Input'!G45))</f>
        <v>np</v>
      </c>
      <c r="K39" s="62" t="str">
        <f t="shared" si="1"/>
        <v>np</v>
      </c>
      <c r="L39" s="67" t="str">
        <f t="shared" si="2"/>
        <v>np</v>
      </c>
      <c r="M39" s="68" t="str">
        <f>'Results Input'!E45</f>
        <v>Freestyle</v>
      </c>
      <c r="N39" s="54" t="str">
        <f>'Results Input'!D45</f>
        <v>100m</v>
      </c>
      <c r="O39" s="62" t="str">
        <f t="shared" si="5"/>
        <v>Freestyle0100</v>
      </c>
      <c r="P39" s="62" t="str">
        <f>IF(O39="","",IF(D39="","",VLOOKUP(O39,'Lookup Tables'!$B$3:$G$25,6,FALSE)))</f>
        <v>02</v>
      </c>
      <c r="Q39" s="69" t="s">
        <v>117</v>
      </c>
      <c r="R39" s="70"/>
      <c r="S39" s="85" t="str">
        <f t="shared" si="4"/>
        <v/>
      </c>
    </row>
    <row r="40" spans="2:19" x14ac:dyDescent="0.2">
      <c r="B40" s="62">
        <v>1</v>
      </c>
      <c r="C40" s="54">
        <f>'Results Input'!A46</f>
        <v>40</v>
      </c>
      <c r="D40" s="54" t="str">
        <f>IF(LEFT('Results Input'!F46,1)="O","M",IF(LEFT('Results Input'!F46,1)="F","F","ERROR"))</f>
        <v>F</v>
      </c>
      <c r="E40" s="63" t="str">
        <f>PROPER('Lane 1'!G54)</f>
        <v/>
      </c>
      <c r="F40" s="63" t="str">
        <f>PROPER('Lane 1'!H54)</f>
        <v/>
      </c>
      <c r="G40" s="64" t="e">
        <f>VLOOKUP(Instructions!$C$28,'Lookup Tables'!$B$55:$E$76,3,FALSE)</f>
        <v>#N/A</v>
      </c>
      <c r="H40" s="65">
        <f>'Lane 1'!I54</f>
        <v>0</v>
      </c>
      <c r="I40" s="62" t="str">
        <f t="shared" si="0"/>
        <v>000100</v>
      </c>
      <c r="J40" s="66" t="str">
        <f>IF('Results Input'!G46="np","np",IF(LEFT('Results Input'!G46,2)="dq","dq",'Results Input'!G46))</f>
        <v>np</v>
      </c>
      <c r="K40" s="62" t="str">
        <f t="shared" si="1"/>
        <v>np</v>
      </c>
      <c r="L40" s="67" t="str">
        <f t="shared" si="2"/>
        <v>np</v>
      </c>
      <c r="M40" s="68" t="str">
        <f>'Results Input'!E46</f>
        <v>Freestyle</v>
      </c>
      <c r="N40" s="54" t="str">
        <f>'Results Input'!D46</f>
        <v>100m</v>
      </c>
      <c r="O40" s="62" t="str">
        <f t="shared" si="5"/>
        <v>Freestyle0100</v>
      </c>
      <c r="P40" s="62" t="str">
        <f>IF(O40="","",IF(D40="","",VLOOKUP(O40,'Lookup Tables'!$B$3:$G$25,6,FALSE)))</f>
        <v>02</v>
      </c>
      <c r="Q40" s="69" t="s">
        <v>117</v>
      </c>
      <c r="R40" s="70"/>
      <c r="S40" s="85" t="str">
        <f t="shared" si="4"/>
        <v/>
      </c>
    </row>
    <row r="41" spans="2:19" x14ac:dyDescent="0.2">
      <c r="B41" s="62">
        <v>1</v>
      </c>
      <c r="C41" s="54">
        <f>'Results Input'!A47</f>
        <v>41</v>
      </c>
      <c r="D41" s="54" t="str">
        <f>IF(LEFT('Results Input'!F47,1)="O","M",IF(LEFT('Results Input'!F47,1)="F","F","ERROR"))</f>
        <v>M</v>
      </c>
      <c r="E41" s="63" t="str">
        <f>PROPER('Lane 1'!G55)</f>
        <v/>
      </c>
      <c r="F41" s="63" t="str">
        <f>PROPER('Lane 1'!H55)</f>
        <v/>
      </c>
      <c r="G41" s="64" t="e">
        <f>VLOOKUP(Instructions!$C$28,'Lookup Tables'!$B$55:$E$76,3,FALSE)</f>
        <v>#N/A</v>
      </c>
      <c r="H41" s="65">
        <f>'Lane 1'!I55</f>
        <v>0</v>
      </c>
      <c r="I41" s="62" t="str">
        <f t="shared" si="0"/>
        <v>000100</v>
      </c>
      <c r="J41" s="66" t="str">
        <f>IF('Results Input'!G47="np","np",IF(LEFT('Results Input'!G47,2)="dq","dq",'Results Input'!G47))</f>
        <v>np</v>
      </c>
      <c r="K41" s="62" t="str">
        <f t="shared" si="1"/>
        <v>np</v>
      </c>
      <c r="L41" s="67" t="str">
        <f t="shared" si="2"/>
        <v>np</v>
      </c>
      <c r="M41" s="68" t="str">
        <f>'Results Input'!E47</f>
        <v>Butterfly</v>
      </c>
      <c r="N41" s="54" t="str">
        <f>'Results Input'!D47</f>
        <v>50m</v>
      </c>
      <c r="O41" s="62" t="str">
        <f t="shared" si="5"/>
        <v>Butterfly0050</v>
      </c>
      <c r="P41" s="62" t="str">
        <f>IF(O41="","",IF(D41="","",VLOOKUP(O41,'Lookup Tables'!$B$3:$G$25,6,FALSE)))</f>
        <v>10</v>
      </c>
      <c r="Q41" s="69" t="s">
        <v>117</v>
      </c>
      <c r="R41" s="70"/>
      <c r="S41" s="85" t="str">
        <f t="shared" si="4"/>
        <v/>
      </c>
    </row>
    <row r="42" spans="2:19" x14ac:dyDescent="0.2">
      <c r="B42" s="62">
        <v>1</v>
      </c>
      <c r="C42" s="54">
        <f>'Results Input'!A48</f>
        <v>42</v>
      </c>
      <c r="D42" s="54" t="str">
        <f>IF(LEFT('Results Input'!F48,1)="O","M",IF(LEFT('Results Input'!F48,1)="F","F","ERROR"))</f>
        <v>F</v>
      </c>
      <c r="E42" s="63" t="str">
        <f>PROPER('Lane 1'!G56)</f>
        <v/>
      </c>
      <c r="F42" s="63" t="str">
        <f>PROPER('Lane 1'!H56)</f>
        <v/>
      </c>
      <c r="G42" s="64" t="e">
        <f>VLOOKUP(Instructions!$C$28,'Lookup Tables'!$B$55:$E$76,3,FALSE)</f>
        <v>#N/A</v>
      </c>
      <c r="H42" s="65">
        <f>'Lane 1'!I56</f>
        <v>0</v>
      </c>
      <c r="I42" s="62" t="str">
        <f t="shared" si="0"/>
        <v>000100</v>
      </c>
      <c r="J42" s="66" t="str">
        <f>IF('Results Input'!G48="np","np",IF(LEFT('Results Input'!G48,2)="dq","dq",'Results Input'!G48))</f>
        <v>np</v>
      </c>
      <c r="K42" s="62" t="str">
        <f t="shared" si="1"/>
        <v>np</v>
      </c>
      <c r="L42" s="67" t="str">
        <f t="shared" si="2"/>
        <v>np</v>
      </c>
      <c r="M42" s="68" t="str">
        <f>'Results Input'!E48</f>
        <v>Butterfly</v>
      </c>
      <c r="N42" s="54" t="str">
        <f>'Results Input'!D48</f>
        <v>50m</v>
      </c>
      <c r="O42" s="62" t="str">
        <f t="shared" si="5"/>
        <v>Butterfly0050</v>
      </c>
      <c r="P42" s="62" t="str">
        <f>IF(O42="","",IF(D42="","",VLOOKUP(O42,'Lookup Tables'!$B$3:$G$25,6,FALSE)))</f>
        <v>10</v>
      </c>
      <c r="Q42" s="69" t="s">
        <v>117</v>
      </c>
      <c r="R42" s="70"/>
      <c r="S42" s="85" t="str">
        <f t="shared" si="4"/>
        <v/>
      </c>
    </row>
    <row r="43" spans="2:19" x14ac:dyDescent="0.2">
      <c r="B43" s="62">
        <v>1</v>
      </c>
      <c r="C43" s="54">
        <f>'Results Input'!A49</f>
        <v>43</v>
      </c>
      <c r="D43" s="54" t="str">
        <f>IF(LEFT('Results Input'!F49,1)="O","M",IF(LEFT('Results Input'!F49,1)="F","F","ERROR"))</f>
        <v>M</v>
      </c>
      <c r="E43" s="63" t="str">
        <f>PROPER('Lane 1'!G57)</f>
        <v/>
      </c>
      <c r="F43" s="63" t="str">
        <f>PROPER('Lane 1'!H57)</f>
        <v/>
      </c>
      <c r="G43" s="64" t="e">
        <f>VLOOKUP(Instructions!$C$28,'Lookup Tables'!$B$55:$E$76,3,FALSE)</f>
        <v>#N/A</v>
      </c>
      <c r="H43" s="65">
        <f>'Lane 1'!I57</f>
        <v>0</v>
      </c>
      <c r="I43" s="62" t="str">
        <f t="shared" si="0"/>
        <v>000100</v>
      </c>
      <c r="J43" s="66" t="str">
        <f>IF('Results Input'!G49="np","np",IF(LEFT('Results Input'!G49,2)="dq","dq",'Results Input'!G49))</f>
        <v>np</v>
      </c>
      <c r="K43" s="62" t="str">
        <f t="shared" si="1"/>
        <v>np</v>
      </c>
      <c r="L43" s="67" t="str">
        <f t="shared" si="2"/>
        <v>np</v>
      </c>
      <c r="M43" s="68" t="str">
        <f>'Results Input'!E49</f>
        <v>Freestyle</v>
      </c>
      <c r="N43" s="54" t="str">
        <f>'Results Input'!D49</f>
        <v>100m</v>
      </c>
      <c r="O43" s="62" t="str">
        <f t="shared" si="5"/>
        <v>Freestyle0100</v>
      </c>
      <c r="P43" s="62" t="str">
        <f>IF(O43="","",IF(D43="","",VLOOKUP(O43,'Lookup Tables'!$B$3:$G$25,6,FALSE)))</f>
        <v>02</v>
      </c>
      <c r="Q43" s="69" t="s">
        <v>117</v>
      </c>
      <c r="R43" s="70"/>
      <c r="S43" s="85" t="str">
        <f t="shared" si="4"/>
        <v/>
      </c>
    </row>
    <row r="44" spans="2:19" x14ac:dyDescent="0.2">
      <c r="B44" s="62">
        <v>1</v>
      </c>
      <c r="C44" s="54">
        <f>'Results Input'!A50</f>
        <v>44</v>
      </c>
      <c r="D44" s="54" t="str">
        <f>IF(LEFT('Results Input'!F50,1)="O","M",IF(LEFT('Results Input'!F50,1)="F","F","ERROR"))</f>
        <v>F</v>
      </c>
      <c r="E44" s="63" t="str">
        <f>PROPER('Lane 1'!G58)</f>
        <v/>
      </c>
      <c r="F44" s="63" t="str">
        <f>PROPER('Lane 1'!H58)</f>
        <v/>
      </c>
      <c r="G44" s="64" t="e">
        <f>VLOOKUP(Instructions!$C$28,'Lookup Tables'!$B$55:$E$76,3,FALSE)</f>
        <v>#N/A</v>
      </c>
      <c r="H44" s="65">
        <f>'Lane 1'!I58</f>
        <v>0</v>
      </c>
      <c r="I44" s="62" t="str">
        <f t="shared" si="0"/>
        <v>000100</v>
      </c>
      <c r="J44" s="66" t="str">
        <f>IF('Results Input'!G50="np","np",IF(LEFT('Results Input'!G50,2)="dq","dq",'Results Input'!G50))</f>
        <v>np</v>
      </c>
      <c r="K44" s="62" t="str">
        <f t="shared" si="1"/>
        <v>np</v>
      </c>
      <c r="L44" s="67" t="str">
        <f t="shared" si="2"/>
        <v>np</v>
      </c>
      <c r="M44" s="68" t="str">
        <f>'Results Input'!E50</f>
        <v>Freestyle</v>
      </c>
      <c r="N44" s="54" t="str">
        <f>'Results Input'!D50</f>
        <v>100m</v>
      </c>
      <c r="O44" s="62" t="str">
        <f t="shared" si="5"/>
        <v>Freestyle0100</v>
      </c>
      <c r="P44" s="62" t="str">
        <f>IF(O44="","",IF(D44="","",VLOOKUP(O44,'Lookup Tables'!$B$3:$G$25,6,FALSE)))</f>
        <v>02</v>
      </c>
      <c r="Q44" s="69" t="s">
        <v>117</v>
      </c>
      <c r="R44" s="70"/>
      <c r="S44" s="85" t="str">
        <f t="shared" si="4"/>
        <v/>
      </c>
    </row>
    <row r="45" spans="2:19" x14ac:dyDescent="0.2">
      <c r="B45" s="62">
        <v>1</v>
      </c>
      <c r="C45" s="54">
        <f>'Results Input'!A51</f>
        <v>45</v>
      </c>
      <c r="D45" s="54" t="str">
        <f>IF(LEFT('Results Input'!F51,1)="O","M",IF(LEFT('Results Input'!F51,1)="F","F","ERROR"))</f>
        <v>M</v>
      </c>
      <c r="E45" s="63" t="str">
        <f>PROPER('Lane 1'!G59)</f>
        <v/>
      </c>
      <c r="F45" s="63" t="str">
        <f>PROPER('Lane 1'!H59)</f>
        <v/>
      </c>
      <c r="G45" s="64" t="e">
        <f>VLOOKUP(Instructions!$C$28,'Lookup Tables'!$B$55:$E$76,3,FALSE)</f>
        <v>#N/A</v>
      </c>
      <c r="H45" s="65">
        <f>'Lane 1'!I59</f>
        <v>0</v>
      </c>
      <c r="I45" s="62" t="str">
        <f t="shared" si="0"/>
        <v>000100</v>
      </c>
      <c r="J45" s="66" t="str">
        <f>IF('Results Input'!G51="np","np",IF(LEFT('Results Input'!G51,2)="dq","dq",'Results Input'!G51))</f>
        <v>np</v>
      </c>
      <c r="K45" s="62" t="str">
        <f t="shared" si="1"/>
        <v>np</v>
      </c>
      <c r="L45" s="67" t="str">
        <f t="shared" si="2"/>
        <v>np</v>
      </c>
      <c r="M45" s="68" t="str">
        <f>'Results Input'!E51</f>
        <v>Breaststroke</v>
      </c>
      <c r="N45" s="54" t="str">
        <f>'Results Input'!D51</f>
        <v>100m</v>
      </c>
      <c r="O45" s="62" t="str">
        <f t="shared" si="5"/>
        <v>Breaststroke0100</v>
      </c>
      <c r="P45" s="62" t="str">
        <f>IF(O45="","",IF(D45="","",VLOOKUP(O45,'Lookup Tables'!$B$3:$G$25,6,FALSE)))</f>
        <v>08</v>
      </c>
      <c r="Q45" s="69" t="s">
        <v>117</v>
      </c>
      <c r="R45" s="70"/>
      <c r="S45" s="85" t="str">
        <f t="shared" si="4"/>
        <v/>
      </c>
    </row>
    <row r="46" spans="2:19" x14ac:dyDescent="0.2">
      <c r="B46" s="62">
        <v>1</v>
      </c>
      <c r="C46" s="54">
        <f>'Results Input'!A52</f>
        <v>46</v>
      </c>
      <c r="D46" s="54" t="str">
        <f>IF(LEFT('Results Input'!F52,1)="O","M",IF(LEFT('Results Input'!F52,1)="F","F","ERROR"))</f>
        <v>F</v>
      </c>
      <c r="E46" s="63" t="str">
        <f>PROPER('Lane 1'!G60)</f>
        <v/>
      </c>
      <c r="F46" s="63" t="str">
        <f>PROPER('Lane 1'!H60)</f>
        <v/>
      </c>
      <c r="G46" s="64" t="e">
        <f>VLOOKUP(Instructions!$C$28,'Lookup Tables'!$B$55:$E$76,3,FALSE)</f>
        <v>#N/A</v>
      </c>
      <c r="H46" s="65">
        <f>'Lane 1'!I60</f>
        <v>0</v>
      </c>
      <c r="I46" s="62" t="str">
        <f t="shared" si="0"/>
        <v>000100</v>
      </c>
      <c r="J46" s="66" t="str">
        <f>IF('Results Input'!G52="np","np",IF(LEFT('Results Input'!G52,2)="dq","dq",'Results Input'!G52))</f>
        <v>np</v>
      </c>
      <c r="K46" s="62" t="str">
        <f t="shared" si="1"/>
        <v>np</v>
      </c>
      <c r="L46" s="67" t="str">
        <f t="shared" si="2"/>
        <v>np</v>
      </c>
      <c r="M46" s="68" t="str">
        <f>'Results Input'!E52</f>
        <v>Breaststroke</v>
      </c>
      <c r="N46" s="54" t="str">
        <f>'Results Input'!D52</f>
        <v>100m</v>
      </c>
      <c r="O46" s="62" t="str">
        <f t="shared" si="5"/>
        <v>Breaststroke0100</v>
      </c>
      <c r="P46" s="62" t="str">
        <f>IF(O46="","",IF(D46="","",VLOOKUP(O46,'Lookup Tables'!$B$3:$G$25,6,FALSE)))</f>
        <v>08</v>
      </c>
      <c r="Q46" s="69" t="s">
        <v>117</v>
      </c>
      <c r="R46" s="70"/>
      <c r="S46" s="85" t="str">
        <f t="shared" si="4"/>
        <v/>
      </c>
    </row>
    <row r="47" spans="2:19" x14ac:dyDescent="0.2">
      <c r="B47" s="62">
        <v>1</v>
      </c>
      <c r="C47" s="54">
        <f>'Results Input'!A53</f>
        <v>47</v>
      </c>
      <c r="D47" s="54" t="str">
        <f>IF(LEFT('Results Input'!F53,1)="O","M",IF(LEFT('Results Input'!F53,1)="F","F","ERROR"))</f>
        <v>M</v>
      </c>
      <c r="E47" s="63" t="str">
        <f>PROPER('Lane 1'!G61)</f>
        <v/>
      </c>
      <c r="F47" s="63" t="str">
        <f>PROPER('Lane 1'!H61)</f>
        <v/>
      </c>
      <c r="G47" s="64" t="e">
        <f>VLOOKUP(Instructions!$C$28,'Lookup Tables'!$B$55:$E$76,3,FALSE)</f>
        <v>#N/A</v>
      </c>
      <c r="H47" s="65">
        <f>'Lane 1'!I61</f>
        <v>0</v>
      </c>
      <c r="I47" s="62" t="str">
        <f t="shared" si="0"/>
        <v>000100</v>
      </c>
      <c r="J47" s="66" t="str">
        <f>IF('Results Input'!G53="np","np",IF(LEFT('Results Input'!G53,2)="dq","dq",'Results Input'!G53))</f>
        <v>np</v>
      </c>
      <c r="K47" s="62" t="str">
        <f t="shared" si="1"/>
        <v>np</v>
      </c>
      <c r="L47" s="67" t="str">
        <f t="shared" si="2"/>
        <v>np</v>
      </c>
      <c r="M47" s="68" t="str">
        <f>'Results Input'!E53</f>
        <v>Backstroke</v>
      </c>
      <c r="N47" s="54" t="str">
        <f>'Results Input'!D53</f>
        <v>50m</v>
      </c>
      <c r="O47" s="62" t="str">
        <f t="shared" si="5"/>
        <v>Backstroke0050</v>
      </c>
      <c r="P47" s="62" t="str">
        <f>IF(O47="","",IF(D47="","",VLOOKUP(O47,'Lookup Tables'!$B$3:$G$25,6,FALSE)))</f>
        <v>13</v>
      </c>
      <c r="Q47" s="69" t="s">
        <v>117</v>
      </c>
      <c r="R47" s="70"/>
      <c r="S47" s="85" t="str">
        <f t="shared" si="4"/>
        <v/>
      </c>
    </row>
    <row r="48" spans="2:19" x14ac:dyDescent="0.2">
      <c r="B48" s="62">
        <v>1</v>
      </c>
      <c r="C48" s="54">
        <f>'Results Input'!A54</f>
        <v>48</v>
      </c>
      <c r="D48" s="54" t="str">
        <f>IF(LEFT('Results Input'!F54,1)="O","M",IF(LEFT('Results Input'!F54,1)="F","F","ERROR"))</f>
        <v>F</v>
      </c>
      <c r="E48" s="63" t="str">
        <f>PROPER('Lane 1'!G62)</f>
        <v/>
      </c>
      <c r="F48" s="63" t="str">
        <f>PROPER('Lane 1'!H62)</f>
        <v/>
      </c>
      <c r="G48" s="64" t="e">
        <f>VLOOKUP(Instructions!$C$28,'Lookup Tables'!$B$55:$E$76,3,FALSE)</f>
        <v>#N/A</v>
      </c>
      <c r="H48" s="65">
        <f>'Lane 1'!I62</f>
        <v>0</v>
      </c>
      <c r="I48" s="62" t="str">
        <f t="shared" si="0"/>
        <v>000100</v>
      </c>
      <c r="J48" s="66" t="str">
        <f>IF('Results Input'!G54="np","np",IF(LEFT('Results Input'!G54,2)="dq","dq",'Results Input'!G54))</f>
        <v>np</v>
      </c>
      <c r="K48" s="62" t="str">
        <f t="shared" si="1"/>
        <v>np</v>
      </c>
      <c r="L48" s="67" t="str">
        <f t="shared" si="2"/>
        <v>np</v>
      </c>
      <c r="M48" s="68" t="str">
        <f>'Results Input'!E54</f>
        <v>Backstroke</v>
      </c>
      <c r="N48" s="54" t="str">
        <f>'Results Input'!D54</f>
        <v>50m</v>
      </c>
      <c r="O48" s="62" t="str">
        <f t="shared" si="5"/>
        <v>Backstroke0050</v>
      </c>
      <c r="P48" s="62" t="str">
        <f>IF(O48="","",IF(D48="","",VLOOKUP(O48,'Lookup Tables'!$B$3:$G$25,6,FALSE)))</f>
        <v>13</v>
      </c>
      <c r="Q48" s="69" t="s">
        <v>117</v>
      </c>
      <c r="R48" s="70"/>
      <c r="S48" s="85" t="str">
        <f t="shared" si="4"/>
        <v/>
      </c>
    </row>
    <row r="49" spans="2:19" x14ac:dyDescent="0.2">
      <c r="B49" s="62">
        <v>2</v>
      </c>
      <c r="C49" s="54">
        <f>'Results Input'!A7</f>
        <v>1</v>
      </c>
      <c r="D49" s="54" t="str">
        <f>IF(LEFT('Results Input'!F7,1)="O","M",IF(LEFT('Results Input'!F7,1)="F","F","ERROR"))</f>
        <v>M</v>
      </c>
      <c r="E49" s="63" t="str">
        <f>PROPER('Lane 2'!G3)</f>
        <v/>
      </c>
      <c r="F49" s="63" t="str">
        <f>PROPER('Lane 2'!H3)</f>
        <v/>
      </c>
      <c r="G49" s="64" t="e">
        <f>VLOOKUP(Instructions!$F$28,'Lookup Tables'!$B$55:$E$76,3,FALSE)</f>
        <v>#N/A</v>
      </c>
      <c r="H49" s="65">
        <f>'Lane 2'!I3</f>
        <v>0</v>
      </c>
      <c r="I49" s="62" t="str">
        <f t="shared" si="0"/>
        <v>000100</v>
      </c>
      <c r="J49" s="77" t="str">
        <f>IF('Results Input'!K7="np","np",IF(LEFT('Results Input'!K7,2)="dq","dq",'Results Input'!K7))</f>
        <v>np</v>
      </c>
      <c r="K49" s="62" t="str">
        <f t="shared" si="1"/>
        <v>np</v>
      </c>
      <c r="L49" s="67" t="str">
        <f t="shared" si="2"/>
        <v>np</v>
      </c>
      <c r="M49" s="68" t="str">
        <f>'Results Input'!E7</f>
        <v>I.M.</v>
      </c>
      <c r="N49" s="54" t="str">
        <f>'Results Input'!D7</f>
        <v>100m</v>
      </c>
      <c r="O49" s="62" t="str">
        <f t="shared" ref="O49:O88" si="6">CONCATENATE(IF(LEFT(M49,4)="I.M.","IM",IF(LEFT(M49,1)="R","",M49)),IF(LEFT(M49,1)="R","",CONCATENATE("0",IF(N49="50m",CONCATENATE("0",LEFT(N49,2)),LEFT(N49,3)))))</f>
        <v>IM0100</v>
      </c>
      <c r="P49" s="62" t="str">
        <f>IF(O49="","",IF(D49="","",VLOOKUP(O49,'Lookup Tables'!$B$3:$G$25,6,FALSE)))</f>
        <v>29</v>
      </c>
      <c r="Q49" s="69" t="s">
        <v>117</v>
      </c>
      <c r="R49" s="70"/>
      <c r="S49" s="85" t="str">
        <f t="shared" si="4"/>
        <v/>
      </c>
    </row>
    <row r="50" spans="2:19" x14ac:dyDescent="0.2">
      <c r="B50" s="62">
        <v>2</v>
      </c>
      <c r="C50" s="54">
        <f>'Results Input'!A8</f>
        <v>2</v>
      </c>
      <c r="D50" s="54" t="str">
        <f>IF(LEFT('Results Input'!F8,1)="O","M",IF(LEFT('Results Input'!F8,1)="F","F","ERROR"))</f>
        <v>F</v>
      </c>
      <c r="E50" s="63" t="str">
        <f>PROPER('Lane 2'!G4)</f>
        <v/>
      </c>
      <c r="F50" s="63" t="str">
        <f>PROPER('Lane 2'!H4)</f>
        <v/>
      </c>
      <c r="G50" s="64" t="e">
        <f>VLOOKUP(Instructions!$F$28,'Lookup Tables'!$B$55:$E$76,3,FALSE)</f>
        <v>#N/A</v>
      </c>
      <c r="H50" s="65">
        <f>'Lane 2'!I4</f>
        <v>0</v>
      </c>
      <c r="I50" s="62" t="str">
        <f t="shared" si="0"/>
        <v>000100</v>
      </c>
      <c r="J50" s="77" t="str">
        <f>IF('Results Input'!K8="np","np",IF(LEFT('Results Input'!K8,2)="dq","dq",'Results Input'!K8))</f>
        <v>np</v>
      </c>
      <c r="K50" s="62" t="str">
        <f t="shared" si="1"/>
        <v>np</v>
      </c>
      <c r="L50" s="67" t="str">
        <f t="shared" si="2"/>
        <v>np</v>
      </c>
      <c r="M50" s="68" t="str">
        <f>'Results Input'!E8</f>
        <v>I.M.</v>
      </c>
      <c r="N50" s="54" t="str">
        <f>'Results Input'!D8</f>
        <v>100m</v>
      </c>
      <c r="O50" s="62" t="str">
        <f t="shared" si="6"/>
        <v>IM0100</v>
      </c>
      <c r="P50" s="62" t="str">
        <f>IF(O50="","",IF(D50="","",VLOOKUP(O50,'Lookup Tables'!$B$3:$G$25,6,FALSE)))</f>
        <v>29</v>
      </c>
      <c r="Q50" s="69" t="s">
        <v>117</v>
      </c>
      <c r="R50" s="70"/>
      <c r="S50" s="85" t="str">
        <f t="shared" si="4"/>
        <v/>
      </c>
    </row>
    <row r="51" spans="2:19" x14ac:dyDescent="0.2">
      <c r="B51" s="62">
        <v>2</v>
      </c>
      <c r="C51" s="54">
        <f>'Results Input'!A9</f>
        <v>3</v>
      </c>
      <c r="D51" s="54" t="str">
        <f>IF(LEFT('Results Input'!F9,1)="O","M",IF(LEFT('Results Input'!F9,1)="F","F","ERROR"))</f>
        <v>M</v>
      </c>
      <c r="E51" s="63" t="str">
        <f>PROPER('Lane 2'!G5)</f>
        <v/>
      </c>
      <c r="F51" s="63" t="str">
        <f>PROPER('Lane 2'!H5)</f>
        <v/>
      </c>
      <c r="G51" s="64" t="e">
        <f>VLOOKUP(Instructions!$F$28,'Lookup Tables'!$B$55:$E$76,3,FALSE)</f>
        <v>#N/A</v>
      </c>
      <c r="H51" s="65">
        <f>'Lane 2'!I5</f>
        <v>0</v>
      </c>
      <c r="I51" s="62" t="str">
        <f t="shared" si="0"/>
        <v>000100</v>
      </c>
      <c r="J51" s="77" t="str">
        <f>IF('Results Input'!K9="np","np",IF(LEFT('Results Input'!K9,2)="dq","dq",'Results Input'!K9))</f>
        <v>np</v>
      </c>
      <c r="K51" s="62" t="str">
        <f t="shared" si="1"/>
        <v>np</v>
      </c>
      <c r="L51" s="67" t="str">
        <f t="shared" si="2"/>
        <v>np</v>
      </c>
      <c r="M51" s="68" t="str">
        <f>'Results Input'!E9</f>
        <v>Backstroke</v>
      </c>
      <c r="N51" s="54" t="str">
        <f>'Results Input'!D9</f>
        <v>100m</v>
      </c>
      <c r="O51" s="62" t="str">
        <f t="shared" si="6"/>
        <v>Backstroke0100</v>
      </c>
      <c r="P51" s="62" t="str">
        <f>IF(O51="","",IF(D51="","",VLOOKUP(O51,'Lookup Tables'!$B$3:$G$25,6,FALSE)))</f>
        <v>14</v>
      </c>
      <c r="Q51" s="69" t="s">
        <v>117</v>
      </c>
      <c r="R51" s="70"/>
      <c r="S51" s="85" t="str">
        <f t="shared" si="4"/>
        <v/>
      </c>
    </row>
    <row r="52" spans="2:19" x14ac:dyDescent="0.2">
      <c r="B52" s="62">
        <v>2</v>
      </c>
      <c r="C52" s="54">
        <f>'Results Input'!A10</f>
        <v>4</v>
      </c>
      <c r="D52" s="54" t="str">
        <f>IF(LEFT('Results Input'!F10,1)="O","M",IF(LEFT('Results Input'!F10,1)="F","F","ERROR"))</f>
        <v>F</v>
      </c>
      <c r="E52" s="63" t="str">
        <f>PROPER('Lane 2'!G6)</f>
        <v/>
      </c>
      <c r="F52" s="63" t="str">
        <f>PROPER('Lane 2'!H6)</f>
        <v/>
      </c>
      <c r="G52" s="64" t="e">
        <f>VLOOKUP(Instructions!$F$28,'Lookup Tables'!$B$55:$E$76,3,FALSE)</f>
        <v>#N/A</v>
      </c>
      <c r="H52" s="65">
        <f>'Lane 2'!I6</f>
        <v>0</v>
      </c>
      <c r="I52" s="62" t="str">
        <f t="shared" si="0"/>
        <v>000100</v>
      </c>
      <c r="J52" s="77" t="str">
        <f>IF('Results Input'!K10="np","np",IF(LEFT('Results Input'!K10,2)="dq","dq",'Results Input'!K10))</f>
        <v>np</v>
      </c>
      <c r="K52" s="62" t="str">
        <f t="shared" si="1"/>
        <v>np</v>
      </c>
      <c r="L52" s="67" t="str">
        <f t="shared" si="2"/>
        <v>np</v>
      </c>
      <c r="M52" s="68" t="str">
        <f>'Results Input'!E10</f>
        <v>Backstroke</v>
      </c>
      <c r="N52" s="54" t="str">
        <f>'Results Input'!D10</f>
        <v>100m</v>
      </c>
      <c r="O52" s="62" t="str">
        <f t="shared" si="6"/>
        <v>Backstroke0100</v>
      </c>
      <c r="P52" s="62" t="str">
        <f>IF(O52="","",IF(D52="","",VLOOKUP(O52,'Lookup Tables'!$B$3:$G$25,6,FALSE)))</f>
        <v>14</v>
      </c>
      <c r="Q52" s="69" t="s">
        <v>117</v>
      </c>
      <c r="R52" s="70"/>
      <c r="S52" s="85" t="str">
        <f t="shared" si="4"/>
        <v/>
      </c>
    </row>
    <row r="53" spans="2:19" x14ac:dyDescent="0.2">
      <c r="B53" s="62">
        <v>2</v>
      </c>
      <c r="C53" s="54">
        <f>'Results Input'!A11</f>
        <v>5</v>
      </c>
      <c r="D53" s="54" t="str">
        <f>IF(LEFT('Results Input'!F11,1)="O","M",IF(LEFT('Results Input'!F11,1)="F","F","ERROR"))</f>
        <v>M</v>
      </c>
      <c r="E53" s="63" t="str">
        <f>PROPER('Lane 2'!G7)</f>
        <v/>
      </c>
      <c r="F53" s="63" t="str">
        <f>PROPER('Lane 2'!H7)</f>
        <v/>
      </c>
      <c r="G53" s="64" t="e">
        <f>VLOOKUP(Instructions!$F$28,'Lookup Tables'!$B$55:$E$76,3,FALSE)</f>
        <v>#N/A</v>
      </c>
      <c r="H53" s="65">
        <f>'Lane 2'!I7</f>
        <v>0</v>
      </c>
      <c r="I53" s="62" t="str">
        <f t="shared" si="0"/>
        <v>000100</v>
      </c>
      <c r="J53" s="77" t="str">
        <f>IF('Results Input'!K11="np","np",IF(LEFT('Results Input'!K11,2)="dq","dq",'Results Input'!K11))</f>
        <v>np</v>
      </c>
      <c r="K53" s="62" t="str">
        <f t="shared" si="1"/>
        <v>np</v>
      </c>
      <c r="L53" s="67" t="str">
        <f t="shared" si="2"/>
        <v>np</v>
      </c>
      <c r="M53" s="68" t="str">
        <f>'Results Input'!E11</f>
        <v>Butterfly</v>
      </c>
      <c r="N53" s="54" t="str">
        <f>'Results Input'!D11</f>
        <v>100m</v>
      </c>
      <c r="O53" s="62" t="str">
        <f t="shared" si="6"/>
        <v>Butterfly0100</v>
      </c>
      <c r="P53" s="62" t="str">
        <f>IF(O53="","",IF(D53="","",VLOOKUP(O53,'Lookup Tables'!$B$3:$G$25,6,FALSE)))</f>
        <v>11</v>
      </c>
      <c r="Q53" s="69" t="s">
        <v>117</v>
      </c>
      <c r="R53" s="70"/>
      <c r="S53" s="85" t="str">
        <f t="shared" si="4"/>
        <v/>
      </c>
    </row>
    <row r="54" spans="2:19" x14ac:dyDescent="0.2">
      <c r="B54" s="62">
        <v>2</v>
      </c>
      <c r="C54" s="54">
        <f>'Results Input'!A12</f>
        <v>6</v>
      </c>
      <c r="D54" s="54" t="str">
        <f>IF(LEFT('Results Input'!F12,1)="O","M",IF(LEFT('Results Input'!F12,1)="F","F","ERROR"))</f>
        <v>F</v>
      </c>
      <c r="E54" s="63" t="str">
        <f>PROPER('Lane 2'!G8)</f>
        <v/>
      </c>
      <c r="F54" s="63" t="str">
        <f>PROPER('Lane 2'!H8)</f>
        <v/>
      </c>
      <c r="G54" s="64" t="e">
        <f>VLOOKUP(Instructions!$F$28,'Lookup Tables'!$B$55:$E$76,3,FALSE)</f>
        <v>#N/A</v>
      </c>
      <c r="H54" s="65">
        <f>'Lane 2'!I8</f>
        <v>0</v>
      </c>
      <c r="I54" s="62" t="str">
        <f t="shared" si="0"/>
        <v>000100</v>
      </c>
      <c r="J54" s="77" t="str">
        <f>IF('Results Input'!K12="np","np",IF(LEFT('Results Input'!K12,2)="dq","dq",'Results Input'!K12))</f>
        <v>np</v>
      </c>
      <c r="K54" s="62" t="str">
        <f t="shared" si="1"/>
        <v>np</v>
      </c>
      <c r="L54" s="67" t="str">
        <f t="shared" si="2"/>
        <v>np</v>
      </c>
      <c r="M54" s="68" t="str">
        <f>'Results Input'!E12</f>
        <v>Butterfly</v>
      </c>
      <c r="N54" s="54" t="str">
        <f>'Results Input'!D12</f>
        <v>100m</v>
      </c>
      <c r="O54" s="62" t="str">
        <f t="shared" si="6"/>
        <v>Butterfly0100</v>
      </c>
      <c r="P54" s="62" t="str">
        <f>IF(O54="","",IF(D54="","",VLOOKUP(O54,'Lookup Tables'!$B$3:$G$25,6,FALSE)))</f>
        <v>11</v>
      </c>
      <c r="Q54" s="69" t="s">
        <v>117</v>
      </c>
      <c r="R54" s="70"/>
      <c r="S54" s="85" t="str">
        <f t="shared" si="4"/>
        <v/>
      </c>
    </row>
    <row r="55" spans="2:19" x14ac:dyDescent="0.2">
      <c r="B55" s="62">
        <v>2</v>
      </c>
      <c r="C55" s="54">
        <f>'Results Input'!A17</f>
        <v>11</v>
      </c>
      <c r="D55" s="54" t="str">
        <f>IF(LEFT('Results Input'!F17,1)="O","M",IF(LEFT('Results Input'!F17,1)="F","F","ERROR"))</f>
        <v>M</v>
      </c>
      <c r="E55" s="63" t="str">
        <f>PROPER('Lane 2'!G25)</f>
        <v/>
      </c>
      <c r="F55" s="63" t="str">
        <f>PROPER('Lane 2'!H25)</f>
        <v/>
      </c>
      <c r="G55" s="64" t="e">
        <f>VLOOKUP(Instructions!$F$28,'Lookup Tables'!$B$55:$E$76,3,FALSE)</f>
        <v>#N/A</v>
      </c>
      <c r="H55" s="65">
        <f>'Lane 2'!I25</f>
        <v>0</v>
      </c>
      <c r="I55" s="62" t="str">
        <f t="shared" ref="I55:I98" si="7">(TEXT(H55,"DDMMYY"))</f>
        <v>000100</v>
      </c>
      <c r="J55" s="77" t="str">
        <f>IF('Results Input'!K17="np","np",IF(LEFT('Results Input'!K17,2)="dq","dq",'Results Input'!K17))</f>
        <v>np</v>
      </c>
      <c r="K55" s="62" t="str">
        <f t="shared" si="1"/>
        <v>np</v>
      </c>
      <c r="L55" s="67" t="str">
        <f t="shared" ref="L55:L98" si="8">TEXT(K55,"000000")</f>
        <v>np</v>
      </c>
      <c r="M55" s="68" t="str">
        <f>'Results Input'!E17</f>
        <v>Backstroke</v>
      </c>
      <c r="N55" s="54" t="str">
        <f>'Results Input'!D17</f>
        <v>50m</v>
      </c>
      <c r="O55" s="62" t="str">
        <f t="shared" si="6"/>
        <v>Backstroke0050</v>
      </c>
      <c r="P55" s="62" t="str">
        <f>IF(O55="","",IF(D55="","",VLOOKUP(O55,'Lookup Tables'!$B$3:$G$25,6,FALSE)))</f>
        <v>13</v>
      </c>
      <c r="Q55" s="69" t="s">
        <v>117</v>
      </c>
      <c r="R55" s="70"/>
      <c r="S55" s="85" t="str">
        <f t="shared" si="4"/>
        <v/>
      </c>
    </row>
    <row r="56" spans="2:19" x14ac:dyDescent="0.2">
      <c r="B56" s="62">
        <v>2</v>
      </c>
      <c r="C56" s="54">
        <f>'Results Input'!A18</f>
        <v>12</v>
      </c>
      <c r="D56" s="54" t="str">
        <f>IF(LEFT('Results Input'!F18,1)="O","M",IF(LEFT('Results Input'!F18,1)="F","F","ERROR"))</f>
        <v>F</v>
      </c>
      <c r="E56" s="63" t="str">
        <f>PROPER('Lane 2'!G26)</f>
        <v/>
      </c>
      <c r="F56" s="63" t="str">
        <f>PROPER('Lane 2'!H26)</f>
        <v/>
      </c>
      <c r="G56" s="64" t="e">
        <f>VLOOKUP(Instructions!$F$28,'Lookup Tables'!$B$55:$E$76,3,FALSE)</f>
        <v>#N/A</v>
      </c>
      <c r="H56" s="65">
        <f>'Lane 2'!I26</f>
        <v>0</v>
      </c>
      <c r="I56" s="62" t="str">
        <f t="shared" si="7"/>
        <v>000100</v>
      </c>
      <c r="J56" s="77" t="str">
        <f>IF('Results Input'!K18="np","np",IF(LEFT('Results Input'!K18,2)="dq","dq",'Results Input'!K18))</f>
        <v>np</v>
      </c>
      <c r="K56" s="62" t="str">
        <f t="shared" si="1"/>
        <v>np</v>
      </c>
      <c r="L56" s="67" t="str">
        <f t="shared" si="8"/>
        <v>np</v>
      </c>
      <c r="M56" s="68" t="str">
        <f>'Results Input'!E18</f>
        <v>Backstroke</v>
      </c>
      <c r="N56" s="54" t="str">
        <f>'Results Input'!D18</f>
        <v>50m</v>
      </c>
      <c r="O56" s="62" t="str">
        <f t="shared" si="6"/>
        <v>Backstroke0050</v>
      </c>
      <c r="P56" s="62" t="str">
        <f>IF(O56="","",IF(D56="","",VLOOKUP(O56,'Lookup Tables'!$B$3:$G$25,6,FALSE)))</f>
        <v>13</v>
      </c>
      <c r="Q56" s="69" t="s">
        <v>117</v>
      </c>
      <c r="R56" s="70"/>
      <c r="S56" s="85" t="str">
        <f t="shared" si="4"/>
        <v/>
      </c>
    </row>
    <row r="57" spans="2:19" x14ac:dyDescent="0.2">
      <c r="B57" s="62">
        <v>2</v>
      </c>
      <c r="C57" s="54">
        <f>'Results Input'!A19</f>
        <v>13</v>
      </c>
      <c r="D57" s="54" t="str">
        <f>IF(LEFT('Results Input'!F19,1)="O","M",IF(LEFT('Results Input'!F19,1)="F","F","ERROR"))</f>
        <v>M</v>
      </c>
      <c r="E57" s="63" t="str">
        <f>PROPER('Lane 2'!G27)</f>
        <v/>
      </c>
      <c r="F57" s="63" t="str">
        <f>PROPER('Lane 2'!H27)</f>
        <v/>
      </c>
      <c r="G57" s="64" t="e">
        <f>VLOOKUP(Instructions!$F$28,'Lookup Tables'!$B$55:$E$76,3,FALSE)</f>
        <v>#N/A</v>
      </c>
      <c r="H57" s="65">
        <f>'Lane 2'!I27</f>
        <v>0</v>
      </c>
      <c r="I57" s="62" t="str">
        <f t="shared" si="7"/>
        <v>000100</v>
      </c>
      <c r="J57" s="77" t="str">
        <f>IF('Results Input'!K19="np","np",IF(LEFT('Results Input'!K19,2)="dq","dq",'Results Input'!K19))</f>
        <v>np</v>
      </c>
      <c r="K57" s="62" t="str">
        <f t="shared" si="1"/>
        <v>np</v>
      </c>
      <c r="L57" s="67" t="str">
        <f t="shared" si="8"/>
        <v>np</v>
      </c>
      <c r="M57" s="68" t="str">
        <f>'Results Input'!E19</f>
        <v>Breaststroke</v>
      </c>
      <c r="N57" s="54" t="str">
        <f>'Results Input'!D19</f>
        <v>100m</v>
      </c>
      <c r="O57" s="62" t="str">
        <f t="shared" si="6"/>
        <v>Breaststroke0100</v>
      </c>
      <c r="P57" s="62" t="str">
        <f>IF(O57="","",IF(D57="","",VLOOKUP(O57,'Lookup Tables'!$B$3:$G$25,6,FALSE)))</f>
        <v>08</v>
      </c>
      <c r="Q57" s="69" t="s">
        <v>117</v>
      </c>
      <c r="R57" s="70"/>
      <c r="S57" s="85" t="str">
        <f t="shared" si="4"/>
        <v/>
      </c>
    </row>
    <row r="58" spans="2:19" x14ac:dyDescent="0.2">
      <c r="B58" s="62">
        <v>2</v>
      </c>
      <c r="C58" s="54">
        <f>'Results Input'!A20</f>
        <v>14</v>
      </c>
      <c r="D58" s="54" t="str">
        <f>IF(LEFT('Results Input'!F20,1)="O","M",IF(LEFT('Results Input'!F20,1)="F","F","ERROR"))</f>
        <v>F</v>
      </c>
      <c r="E58" s="63" t="str">
        <f>PROPER('Lane 2'!G28)</f>
        <v/>
      </c>
      <c r="F58" s="63" t="str">
        <f>PROPER('Lane 2'!H28)</f>
        <v/>
      </c>
      <c r="G58" s="64" t="e">
        <f>VLOOKUP(Instructions!$F$28,'Lookup Tables'!$B$55:$E$76,3,FALSE)</f>
        <v>#N/A</v>
      </c>
      <c r="H58" s="65">
        <f>'Lane 2'!I28</f>
        <v>0</v>
      </c>
      <c r="I58" s="62" t="str">
        <f t="shared" si="7"/>
        <v>000100</v>
      </c>
      <c r="J58" s="77" t="str">
        <f>IF('Results Input'!K20="np","np",IF(LEFT('Results Input'!K20,2)="dq","dq",'Results Input'!K20))</f>
        <v>np</v>
      </c>
      <c r="K58" s="62" t="str">
        <f t="shared" si="1"/>
        <v>np</v>
      </c>
      <c r="L58" s="67" t="str">
        <f t="shared" si="8"/>
        <v>np</v>
      </c>
      <c r="M58" s="68" t="str">
        <f>'Results Input'!E20</f>
        <v>Breaststroke</v>
      </c>
      <c r="N58" s="54" t="str">
        <f>'Results Input'!D20</f>
        <v>100m</v>
      </c>
      <c r="O58" s="62" t="str">
        <f t="shared" si="6"/>
        <v>Breaststroke0100</v>
      </c>
      <c r="P58" s="62" t="str">
        <f>IF(O58="","",IF(D58="","",VLOOKUP(O58,'Lookup Tables'!$B$3:$G$25,6,FALSE)))</f>
        <v>08</v>
      </c>
      <c r="Q58" s="69" t="s">
        <v>117</v>
      </c>
      <c r="R58" s="70"/>
      <c r="S58" s="85" t="str">
        <f t="shared" si="4"/>
        <v/>
      </c>
    </row>
    <row r="59" spans="2:19" x14ac:dyDescent="0.2">
      <c r="B59" s="62">
        <v>2</v>
      </c>
      <c r="C59" s="54">
        <f>'Results Input'!A21</f>
        <v>15</v>
      </c>
      <c r="D59" s="54" t="str">
        <f>IF(LEFT('Results Input'!F21,1)="O","M",IF(LEFT('Results Input'!F21,1)="F","F","ERROR"))</f>
        <v>M</v>
      </c>
      <c r="E59" s="63" t="str">
        <f>PROPER('Lane 2'!G29)</f>
        <v/>
      </c>
      <c r="F59" s="63" t="str">
        <f>PROPER('Lane 2'!H29)</f>
        <v/>
      </c>
      <c r="G59" s="64" t="e">
        <f>VLOOKUP(Instructions!$F$28,'Lookup Tables'!$B$55:$E$76,3,FALSE)</f>
        <v>#N/A</v>
      </c>
      <c r="H59" s="65">
        <f>'Lane 2'!I29</f>
        <v>0</v>
      </c>
      <c r="I59" s="62" t="str">
        <f t="shared" si="7"/>
        <v>000100</v>
      </c>
      <c r="J59" s="77" t="str">
        <f>IF('Results Input'!K21="np","np",IF(LEFT('Results Input'!K21,2)="dq","dq",'Results Input'!K21))</f>
        <v>np</v>
      </c>
      <c r="K59" s="62" t="str">
        <f t="shared" si="1"/>
        <v>np</v>
      </c>
      <c r="L59" s="67" t="str">
        <f t="shared" si="8"/>
        <v>np</v>
      </c>
      <c r="M59" s="68" t="str">
        <f>'Results Input'!E21</f>
        <v>Freestyle</v>
      </c>
      <c r="N59" s="54" t="str">
        <f>'Results Input'!D21</f>
        <v>50m</v>
      </c>
      <c r="O59" s="62" t="str">
        <f t="shared" si="6"/>
        <v>Freestyle0050</v>
      </c>
      <c r="P59" s="62" t="str">
        <f>IF(O59="","",IF(D59="","",VLOOKUP(O59,'Lookup Tables'!$B$3:$G$25,6,FALSE)))</f>
        <v>01</v>
      </c>
      <c r="Q59" s="69" t="s">
        <v>117</v>
      </c>
      <c r="R59" s="70"/>
      <c r="S59" s="85" t="str">
        <f t="shared" si="4"/>
        <v/>
      </c>
    </row>
    <row r="60" spans="2:19" x14ac:dyDescent="0.2">
      <c r="B60" s="62">
        <v>2</v>
      </c>
      <c r="C60" s="54">
        <f>'Results Input'!A22</f>
        <v>16</v>
      </c>
      <c r="D60" s="54" t="str">
        <f>IF(LEFT('Results Input'!F22,1)="O","M",IF(LEFT('Results Input'!F22,1)="F","F","ERROR"))</f>
        <v>F</v>
      </c>
      <c r="E60" s="63" t="str">
        <f>PROPER('Lane 2'!G30)</f>
        <v/>
      </c>
      <c r="F60" s="63" t="str">
        <f>PROPER('Lane 2'!H30)</f>
        <v/>
      </c>
      <c r="G60" s="64" t="e">
        <f>VLOOKUP(Instructions!$F$28,'Lookup Tables'!$B$55:$E$76,3,FALSE)</f>
        <v>#N/A</v>
      </c>
      <c r="H60" s="65">
        <f>'Lane 2'!I30</f>
        <v>0</v>
      </c>
      <c r="I60" s="62" t="str">
        <f t="shared" si="7"/>
        <v>000100</v>
      </c>
      <c r="J60" s="77" t="str">
        <f>IF('Results Input'!K22="np","np",IF(LEFT('Results Input'!K22,2)="dq","dq",'Results Input'!K22))</f>
        <v>np</v>
      </c>
      <c r="K60" s="62" t="str">
        <f t="shared" si="1"/>
        <v>np</v>
      </c>
      <c r="L60" s="67" t="str">
        <f t="shared" si="8"/>
        <v>np</v>
      </c>
      <c r="M60" s="68" t="str">
        <f>'Results Input'!E22</f>
        <v>Freestyle</v>
      </c>
      <c r="N60" s="54" t="str">
        <f>'Results Input'!D22</f>
        <v>50m</v>
      </c>
      <c r="O60" s="62" t="str">
        <f t="shared" si="6"/>
        <v>Freestyle0050</v>
      </c>
      <c r="P60" s="62" t="str">
        <f>IF(O60="","",IF(D60="","",VLOOKUP(O60,'Lookup Tables'!$B$3:$G$25,6,FALSE)))</f>
        <v>01</v>
      </c>
      <c r="Q60" s="69" t="s">
        <v>117</v>
      </c>
      <c r="R60" s="70"/>
      <c r="S60" s="85" t="str">
        <f t="shared" si="4"/>
        <v/>
      </c>
    </row>
    <row r="61" spans="2:19" x14ac:dyDescent="0.2">
      <c r="B61" s="62">
        <v>2</v>
      </c>
      <c r="C61" s="54">
        <f>'Results Input'!A23</f>
        <v>17</v>
      </c>
      <c r="D61" s="54" t="str">
        <f>IF(LEFT('Results Input'!F23,1)="O","M",IF(LEFT('Results Input'!F23,1)="F","F","ERROR"))</f>
        <v>M</v>
      </c>
      <c r="E61" s="63" t="str">
        <f>PROPER('Lane 2'!G31)</f>
        <v/>
      </c>
      <c r="F61" s="63" t="str">
        <f>PROPER('Lane 2'!H31)</f>
        <v/>
      </c>
      <c r="G61" s="64" t="e">
        <f>VLOOKUP(Instructions!$F$28,'Lookup Tables'!$B$55:$E$76,3,FALSE)</f>
        <v>#N/A</v>
      </c>
      <c r="H61" s="65">
        <f>'Lane 2'!I31</f>
        <v>0</v>
      </c>
      <c r="I61" s="62" t="str">
        <f t="shared" si="7"/>
        <v>000100</v>
      </c>
      <c r="J61" s="77" t="str">
        <f>IF('Results Input'!K23="np","np",IF(LEFT('Results Input'!K23,2)="dq","dq",'Results Input'!K23))</f>
        <v>np</v>
      </c>
      <c r="K61" s="62" t="str">
        <f t="shared" si="1"/>
        <v>np</v>
      </c>
      <c r="L61" s="67" t="str">
        <f t="shared" si="8"/>
        <v>np</v>
      </c>
      <c r="M61" s="68" t="str">
        <f>'Results Input'!E23</f>
        <v>Butterfly</v>
      </c>
      <c r="N61" s="54" t="str">
        <f>'Results Input'!D23</f>
        <v>50m</v>
      </c>
      <c r="O61" s="62" t="str">
        <f t="shared" si="6"/>
        <v>Butterfly0050</v>
      </c>
      <c r="P61" s="62" t="str">
        <f>IF(O61="","",IF(D61="","",VLOOKUP(O61,'Lookup Tables'!$B$3:$G$25,6,FALSE)))</f>
        <v>10</v>
      </c>
      <c r="Q61" s="69" t="s">
        <v>117</v>
      </c>
      <c r="R61" s="70"/>
      <c r="S61" s="85" t="str">
        <f t="shared" si="4"/>
        <v/>
      </c>
    </row>
    <row r="62" spans="2:19" x14ac:dyDescent="0.2">
      <c r="B62" s="62">
        <v>2</v>
      </c>
      <c r="C62" s="54">
        <f>'Results Input'!A24</f>
        <v>18</v>
      </c>
      <c r="D62" s="54" t="str">
        <f>IF(LEFT('Results Input'!F24,1)="O","M",IF(LEFT('Results Input'!F24,1)="F","F","ERROR"))</f>
        <v>F</v>
      </c>
      <c r="E62" s="63" t="str">
        <f>PROPER('Lane 2'!G32)</f>
        <v/>
      </c>
      <c r="F62" s="63" t="str">
        <f>PROPER('Lane 2'!H32)</f>
        <v/>
      </c>
      <c r="G62" s="64" t="e">
        <f>VLOOKUP(Instructions!$F$28,'Lookup Tables'!$B$55:$E$76,3,FALSE)</f>
        <v>#N/A</v>
      </c>
      <c r="H62" s="65">
        <f>'Lane 2'!I32</f>
        <v>0</v>
      </c>
      <c r="I62" s="62" t="str">
        <f t="shared" si="7"/>
        <v>000100</v>
      </c>
      <c r="J62" s="77" t="str">
        <f>IF('Results Input'!K24="np","np",IF(LEFT('Results Input'!K24,2)="dq","dq",'Results Input'!K24))</f>
        <v>np</v>
      </c>
      <c r="K62" s="62" t="str">
        <f t="shared" si="1"/>
        <v>np</v>
      </c>
      <c r="L62" s="67" t="str">
        <f t="shared" si="8"/>
        <v>np</v>
      </c>
      <c r="M62" s="68" t="str">
        <f>'Results Input'!E24</f>
        <v>Butterfly</v>
      </c>
      <c r="N62" s="54" t="str">
        <f>'Results Input'!D24</f>
        <v>50m</v>
      </c>
      <c r="O62" s="62" t="str">
        <f t="shared" si="6"/>
        <v>Butterfly0050</v>
      </c>
      <c r="P62" s="62" t="str">
        <f>IF(O62="","",IF(D62="","",VLOOKUP(O62,'Lookup Tables'!$B$3:$G$25,6,FALSE)))</f>
        <v>10</v>
      </c>
      <c r="Q62" s="69" t="s">
        <v>117</v>
      </c>
      <c r="R62" s="70"/>
      <c r="S62" s="85" t="str">
        <f t="shared" si="4"/>
        <v/>
      </c>
    </row>
    <row r="63" spans="2:19" x14ac:dyDescent="0.2">
      <c r="B63" s="62">
        <v>2</v>
      </c>
      <c r="C63" s="54">
        <f>'Results Input'!A25</f>
        <v>19</v>
      </c>
      <c r="D63" s="54" t="str">
        <f>IF(LEFT('Results Input'!F25,1)="O","M",IF(LEFT('Results Input'!F25,1)="F","F","ERROR"))</f>
        <v>M</v>
      </c>
      <c r="E63" s="63" t="str">
        <f>PROPER('Lane 2'!G33)</f>
        <v/>
      </c>
      <c r="F63" s="63" t="str">
        <f>PROPER('Lane 2'!H33)</f>
        <v/>
      </c>
      <c r="G63" s="64" t="e">
        <f>VLOOKUP(Instructions!$F$28,'Lookup Tables'!$B$55:$E$76,3,FALSE)</f>
        <v>#N/A</v>
      </c>
      <c r="H63" s="65">
        <f>'Lane 2'!I33</f>
        <v>0</v>
      </c>
      <c r="I63" s="62" t="str">
        <f t="shared" si="7"/>
        <v>000100</v>
      </c>
      <c r="J63" s="77" t="str">
        <f>IF('Results Input'!K25="np","np",IF(LEFT('Results Input'!K25,2)="dq","dq",'Results Input'!K25))</f>
        <v>np</v>
      </c>
      <c r="K63" s="62" t="str">
        <f t="shared" si="1"/>
        <v>np</v>
      </c>
      <c r="L63" s="67" t="str">
        <f t="shared" si="8"/>
        <v>np</v>
      </c>
      <c r="M63" s="68" t="str">
        <f>'Results Input'!E25</f>
        <v>I.M.</v>
      </c>
      <c r="N63" s="54" t="str">
        <f>'Results Input'!D25</f>
        <v>100m</v>
      </c>
      <c r="O63" s="62" t="str">
        <f t="shared" si="6"/>
        <v>IM0100</v>
      </c>
      <c r="P63" s="62" t="str">
        <f>IF(O63="","",IF(D63="","",VLOOKUP(O63,'Lookup Tables'!$B$3:$G$25,6,FALSE)))</f>
        <v>29</v>
      </c>
      <c r="Q63" s="69" t="s">
        <v>117</v>
      </c>
      <c r="R63" s="70"/>
      <c r="S63" s="85" t="str">
        <f t="shared" si="4"/>
        <v/>
      </c>
    </row>
    <row r="64" spans="2:19" x14ac:dyDescent="0.2">
      <c r="B64" s="62">
        <v>2</v>
      </c>
      <c r="C64" s="54">
        <f>'Results Input'!A26</f>
        <v>20</v>
      </c>
      <c r="D64" s="54" t="str">
        <f>IF(LEFT('Results Input'!F26,1)="O","M",IF(LEFT('Results Input'!F26,1)="F","F","ERROR"))</f>
        <v>F</v>
      </c>
      <c r="E64" s="63" t="str">
        <f>PROPER('Lane 2'!G34)</f>
        <v/>
      </c>
      <c r="F64" s="63" t="str">
        <f>PROPER('Lane 2'!H34)</f>
        <v/>
      </c>
      <c r="G64" s="64" t="e">
        <f>VLOOKUP(Instructions!$F$28,'Lookup Tables'!$B$55:$E$76,3,FALSE)</f>
        <v>#N/A</v>
      </c>
      <c r="H64" s="65">
        <f>'Lane 2'!I34</f>
        <v>0</v>
      </c>
      <c r="I64" s="62" t="str">
        <f t="shared" si="7"/>
        <v>000100</v>
      </c>
      <c r="J64" s="77" t="str">
        <f>IF('Results Input'!K26="np","np",IF(LEFT('Results Input'!K26,2)="dq","dq",'Results Input'!K26))</f>
        <v>np</v>
      </c>
      <c r="K64" s="62" t="str">
        <f t="shared" si="1"/>
        <v>np</v>
      </c>
      <c r="L64" s="67" t="str">
        <f t="shared" si="8"/>
        <v>np</v>
      </c>
      <c r="M64" s="68" t="str">
        <f>'Results Input'!E26</f>
        <v>I.M.</v>
      </c>
      <c r="N64" s="54" t="str">
        <f>'Results Input'!D26</f>
        <v>100m</v>
      </c>
      <c r="O64" s="62" t="str">
        <f t="shared" si="6"/>
        <v>IM0100</v>
      </c>
      <c r="P64" s="62" t="str">
        <f>IF(O64="","",IF(D64="","",VLOOKUP(O64,'Lookup Tables'!$B$3:$G$25,6,FALSE)))</f>
        <v>29</v>
      </c>
      <c r="Q64" s="69" t="s">
        <v>117</v>
      </c>
      <c r="R64" s="70"/>
      <c r="S64" s="85" t="str">
        <f t="shared" si="4"/>
        <v/>
      </c>
    </row>
    <row r="65" spans="2:24" x14ac:dyDescent="0.2">
      <c r="B65" s="62">
        <v>2</v>
      </c>
      <c r="C65" s="54">
        <f>'Results Input'!A27</f>
        <v>21</v>
      </c>
      <c r="D65" s="54" t="str">
        <f>IF(LEFT('Results Input'!F27,1)="O","M",IF(LEFT('Results Input'!F27,1)="F","F","ERROR"))</f>
        <v>M</v>
      </c>
      <c r="E65" s="63" t="str">
        <f>PROPER('Lane 2'!G35)</f>
        <v/>
      </c>
      <c r="F65" s="63" t="str">
        <f>PROPER('Lane 2'!H35)</f>
        <v/>
      </c>
      <c r="G65" s="64" t="e">
        <f>VLOOKUP(Instructions!$F$28,'Lookup Tables'!$B$55:$E$76,3,FALSE)</f>
        <v>#N/A</v>
      </c>
      <c r="H65" s="65">
        <f>'Lane 2'!I35</f>
        <v>0</v>
      </c>
      <c r="I65" s="62" t="str">
        <f t="shared" si="7"/>
        <v>000100</v>
      </c>
      <c r="J65" s="77" t="str">
        <f>IF('Results Input'!K27="np","np",IF(LEFT('Results Input'!K27,2)="dq","dq",'Results Input'!K27))</f>
        <v>np</v>
      </c>
      <c r="K65" s="62" t="str">
        <f t="shared" si="1"/>
        <v>np</v>
      </c>
      <c r="L65" s="67" t="str">
        <f t="shared" si="8"/>
        <v>np</v>
      </c>
      <c r="M65" s="68" t="str">
        <f>'Results Input'!E27</f>
        <v>Breaststroke</v>
      </c>
      <c r="N65" s="54" t="str">
        <f>'Results Input'!D27</f>
        <v>50m</v>
      </c>
      <c r="O65" s="62" t="str">
        <f t="shared" si="6"/>
        <v>Breaststroke0050</v>
      </c>
      <c r="P65" s="62" t="str">
        <f>IF(O65="","",IF(D65="","",VLOOKUP(O65,'Lookup Tables'!$B$3:$G$25,6,FALSE)))</f>
        <v>07</v>
      </c>
      <c r="Q65" s="69" t="s">
        <v>117</v>
      </c>
      <c r="R65" s="70"/>
      <c r="S65" s="85" t="str">
        <f t="shared" si="4"/>
        <v/>
      </c>
    </row>
    <row r="66" spans="2:24" x14ac:dyDescent="0.2">
      <c r="B66" s="62">
        <v>2</v>
      </c>
      <c r="C66" s="54">
        <f>'Results Input'!A28</f>
        <v>22</v>
      </c>
      <c r="D66" s="54" t="str">
        <f>IF(LEFT('Results Input'!F28,1)="O","M",IF(LEFT('Results Input'!F28,1)="F","F","ERROR"))</f>
        <v>F</v>
      </c>
      <c r="E66" s="63" t="str">
        <f>PROPER('Lane 2'!G36)</f>
        <v/>
      </c>
      <c r="F66" s="63" t="str">
        <f>PROPER('Lane 2'!H36)</f>
        <v/>
      </c>
      <c r="G66" s="64" t="e">
        <f>VLOOKUP(Instructions!$F$28,'Lookup Tables'!$B$55:$E$76,3,FALSE)</f>
        <v>#N/A</v>
      </c>
      <c r="H66" s="65">
        <f>'Lane 2'!I36</f>
        <v>0</v>
      </c>
      <c r="I66" s="62" t="str">
        <f t="shared" si="7"/>
        <v>000100</v>
      </c>
      <c r="J66" s="77" t="str">
        <f>IF('Results Input'!K28="np","np",IF(LEFT('Results Input'!K28,2)="dq","dq",'Results Input'!K28))</f>
        <v>np</v>
      </c>
      <c r="K66" s="62" t="str">
        <f t="shared" si="1"/>
        <v>np</v>
      </c>
      <c r="L66" s="67" t="str">
        <f t="shared" si="8"/>
        <v>np</v>
      </c>
      <c r="M66" s="68" t="str">
        <f>'Results Input'!E28</f>
        <v>Breaststroke</v>
      </c>
      <c r="N66" s="54" t="str">
        <f>'Results Input'!D28</f>
        <v>50m</v>
      </c>
      <c r="O66" s="62" t="str">
        <f t="shared" si="6"/>
        <v>Breaststroke0050</v>
      </c>
      <c r="P66" s="62" t="str">
        <f>IF(O66="","",IF(D66="","",VLOOKUP(O66,'Lookup Tables'!$B$3:$G$25,6,FALSE)))</f>
        <v>07</v>
      </c>
      <c r="Q66" s="69" t="s">
        <v>117</v>
      </c>
      <c r="R66" s="70"/>
      <c r="S66" s="85" t="str">
        <f t="shared" si="4"/>
        <v/>
      </c>
    </row>
    <row r="67" spans="2:24" x14ac:dyDescent="0.2">
      <c r="B67" s="62">
        <v>2</v>
      </c>
      <c r="C67" s="54">
        <f>'Results Input'!A29</f>
        <v>23</v>
      </c>
      <c r="D67" s="54" t="str">
        <f>IF(LEFT('Results Input'!F29,1)="O","M",IF(LEFT('Results Input'!F29,1)="F","F","ERROR"))</f>
        <v>M</v>
      </c>
      <c r="E67" s="63" t="str">
        <f>PROPER('Lane 2'!G37)</f>
        <v/>
      </c>
      <c r="F67" s="63" t="str">
        <f>PROPER('Lane 2'!H37)</f>
        <v/>
      </c>
      <c r="G67" s="64" t="e">
        <f>VLOOKUP(Instructions!$F$28,'Lookup Tables'!$B$55:$E$76,3,FALSE)</f>
        <v>#N/A</v>
      </c>
      <c r="H67" s="65">
        <f>'Lane 2'!I37</f>
        <v>0</v>
      </c>
      <c r="I67" s="62" t="str">
        <f t="shared" si="7"/>
        <v>000100</v>
      </c>
      <c r="J67" s="77" t="str">
        <f>IF('Results Input'!K29="np","np",IF(LEFT('Results Input'!K29,2)="dq","dq",'Results Input'!K29))</f>
        <v>np</v>
      </c>
      <c r="K67" s="62" t="str">
        <f t="shared" si="1"/>
        <v>np</v>
      </c>
      <c r="L67" s="67" t="str">
        <f t="shared" si="8"/>
        <v>np</v>
      </c>
      <c r="M67" s="68" t="str">
        <f>'Results Input'!E29</f>
        <v>Butterfly</v>
      </c>
      <c r="N67" s="54" t="str">
        <f>'Results Input'!D29</f>
        <v>50m</v>
      </c>
      <c r="O67" s="62" t="str">
        <f t="shared" si="6"/>
        <v>Butterfly0050</v>
      </c>
      <c r="P67" s="62" t="str">
        <f>IF(O67="","",IF(D67="","",VLOOKUP(O67,'Lookup Tables'!$B$3:$G$25,6,FALSE)))</f>
        <v>10</v>
      </c>
      <c r="Q67" s="69" t="s">
        <v>117</v>
      </c>
      <c r="R67" s="70"/>
      <c r="S67" s="85" t="str">
        <f t="shared" si="4"/>
        <v/>
      </c>
    </row>
    <row r="68" spans="2:24" x14ac:dyDescent="0.2">
      <c r="B68" s="62">
        <v>2</v>
      </c>
      <c r="C68" s="54">
        <f>'Results Input'!A30</f>
        <v>24</v>
      </c>
      <c r="D68" s="54" t="str">
        <f>IF(LEFT('Results Input'!F30,1)="O","M",IF(LEFT('Results Input'!F30,1)="F","F","ERROR"))</f>
        <v>F</v>
      </c>
      <c r="E68" s="63" t="str">
        <f>PROPER('Lane 2'!G38)</f>
        <v/>
      </c>
      <c r="F68" s="63" t="str">
        <f>PROPER('Lane 2'!H38)</f>
        <v/>
      </c>
      <c r="G68" s="64" t="e">
        <f>VLOOKUP(Instructions!$F$28,'Lookup Tables'!$B$55:$E$76,3,FALSE)</f>
        <v>#N/A</v>
      </c>
      <c r="H68" s="65">
        <f>'Lane 2'!I38</f>
        <v>0</v>
      </c>
      <c r="I68" s="62" t="str">
        <f t="shared" si="7"/>
        <v>000100</v>
      </c>
      <c r="J68" s="77" t="str">
        <f>IF('Results Input'!K30="np","np",IF(LEFT('Results Input'!K30,2)="dq","dq",'Results Input'!K30))</f>
        <v>np</v>
      </c>
      <c r="K68" s="62" t="str">
        <f t="shared" si="1"/>
        <v>np</v>
      </c>
      <c r="L68" s="67" t="str">
        <f t="shared" si="8"/>
        <v>np</v>
      </c>
      <c r="M68" s="68" t="str">
        <f>'Results Input'!E30</f>
        <v>Butterfly</v>
      </c>
      <c r="N68" s="54" t="str">
        <f>'Results Input'!D30</f>
        <v>50m</v>
      </c>
      <c r="O68" s="62" t="str">
        <f t="shared" si="6"/>
        <v>Butterfly0050</v>
      </c>
      <c r="P68" s="62" t="str">
        <f>IF(O68="","",IF(D68="","",VLOOKUP(O68,'Lookup Tables'!$B$3:$G$25,6,FALSE)))</f>
        <v>10</v>
      </c>
      <c r="Q68" s="69" t="s">
        <v>117</v>
      </c>
      <c r="R68" s="70"/>
      <c r="S68" s="85" t="str">
        <f t="shared" si="4"/>
        <v/>
      </c>
    </row>
    <row r="69" spans="2:24" x14ac:dyDescent="0.2">
      <c r="B69" s="62">
        <v>2</v>
      </c>
      <c r="C69" s="54">
        <f>'Results Input'!A31</f>
        <v>25</v>
      </c>
      <c r="D69" s="54" t="str">
        <f>IF(LEFT('Results Input'!F31,1)="O","M",IF(LEFT('Results Input'!F31,1)="F","F","ERROR"))</f>
        <v>M</v>
      </c>
      <c r="E69" s="63" t="str">
        <f>PROPER('Lane 2'!G39)</f>
        <v/>
      </c>
      <c r="F69" s="63" t="str">
        <f>PROPER('Lane 2'!H39)</f>
        <v/>
      </c>
      <c r="G69" s="64" t="e">
        <f>VLOOKUP(Instructions!$F$28,'Lookup Tables'!$B$55:$E$76,3,FALSE)</f>
        <v>#N/A</v>
      </c>
      <c r="H69" s="65">
        <f>'Lane 2'!I39</f>
        <v>0</v>
      </c>
      <c r="I69" s="62" t="str">
        <f t="shared" si="7"/>
        <v>000100</v>
      </c>
      <c r="J69" s="77" t="str">
        <f>IF('Results Input'!K31="np","np",IF(LEFT('Results Input'!K31,2)="dq","dq",'Results Input'!K31))</f>
        <v>np</v>
      </c>
      <c r="K69" s="62" t="str">
        <f t="shared" si="1"/>
        <v>np</v>
      </c>
      <c r="L69" s="67" t="str">
        <f t="shared" si="8"/>
        <v>np</v>
      </c>
      <c r="M69" s="68" t="str">
        <f>'Results Input'!E31</f>
        <v>Breaststroke</v>
      </c>
      <c r="N69" s="54" t="str">
        <f>'Results Input'!D31</f>
        <v>100m</v>
      </c>
      <c r="O69" s="62" t="str">
        <f t="shared" si="6"/>
        <v>Breaststroke0100</v>
      </c>
      <c r="P69" s="62" t="str">
        <f>IF(O69="","",IF(D69="","",VLOOKUP(O69,'Lookup Tables'!$B$3:$G$25,6,FALSE)))</f>
        <v>08</v>
      </c>
      <c r="Q69" s="69" t="s">
        <v>117</v>
      </c>
      <c r="R69" s="70"/>
      <c r="S69" s="85" t="str">
        <f t="shared" si="4"/>
        <v/>
      </c>
    </row>
    <row r="70" spans="2:24" x14ac:dyDescent="0.2">
      <c r="B70" s="62">
        <v>2</v>
      </c>
      <c r="C70" s="54">
        <f>'Results Input'!A32</f>
        <v>26</v>
      </c>
      <c r="D70" s="54" t="str">
        <f>IF(LEFT('Results Input'!F32,1)="O","M",IF(LEFT('Results Input'!F32,1)="F","F","ERROR"))</f>
        <v>F</v>
      </c>
      <c r="E70" s="63" t="str">
        <f>PROPER('Lane 2'!G40)</f>
        <v/>
      </c>
      <c r="F70" s="63" t="str">
        <f>PROPER('Lane 2'!H40)</f>
        <v/>
      </c>
      <c r="G70" s="64" t="e">
        <f>VLOOKUP(Instructions!$F$28,'Lookup Tables'!$B$55:$E$76,3,FALSE)</f>
        <v>#N/A</v>
      </c>
      <c r="H70" s="65">
        <f>'Lane 2'!I40</f>
        <v>0</v>
      </c>
      <c r="I70" s="62" t="str">
        <f t="shared" si="7"/>
        <v>000100</v>
      </c>
      <c r="J70" s="77" t="str">
        <f>IF('Results Input'!K32="np","np",IF(LEFT('Results Input'!K32,2)="dq","dq",'Results Input'!K32))</f>
        <v>np</v>
      </c>
      <c r="K70" s="62" t="str">
        <f t="shared" ref="K70:K133" si="9">IF(J70="dq","dq",IF(J70="np","np",IF(J70="dns","",SUM(J70*100))))</f>
        <v>np</v>
      </c>
      <c r="L70" s="67" t="str">
        <f t="shared" si="8"/>
        <v>np</v>
      </c>
      <c r="M70" s="68" t="str">
        <f>'Results Input'!E32</f>
        <v>Breaststroke</v>
      </c>
      <c r="N70" s="54" t="str">
        <f>'Results Input'!D32</f>
        <v>100m</v>
      </c>
      <c r="O70" s="62" t="str">
        <f t="shared" si="6"/>
        <v>Breaststroke0100</v>
      </c>
      <c r="P70" s="62" t="str">
        <f>IF(O70="","",IF(D70="","",VLOOKUP(O70,'Lookup Tables'!$B$3:$G$25,6,FALSE)))</f>
        <v>08</v>
      </c>
      <c r="Q70" s="69" t="s">
        <v>117</v>
      </c>
      <c r="R70" s="70"/>
      <c r="S70" s="85" t="str">
        <f t="shared" ref="S70:S133" si="10">IF(E70="","",IF(J70="np","",IF(LEFT(J70,2)="dq","",IF(L70="","",CONCATENATE(D70,",",F70,",",E70,",",G70,",",I70,",",L70,",",P70,",",Q70)))))</f>
        <v/>
      </c>
      <c r="X70" s="83"/>
    </row>
    <row r="71" spans="2:24" x14ac:dyDescent="0.2">
      <c r="B71" s="62">
        <v>2</v>
      </c>
      <c r="C71" s="54">
        <f>'Results Input'!A33</f>
        <v>27</v>
      </c>
      <c r="D71" s="54" t="str">
        <f>IF(LEFT('Results Input'!F33,1)="O","M",IF(LEFT('Results Input'!F33,1)="F","F","ERROR"))</f>
        <v>M</v>
      </c>
      <c r="E71" s="63" t="str">
        <f>PROPER('Lane 2'!G41)</f>
        <v/>
      </c>
      <c r="F71" s="63" t="str">
        <f>PROPER('Lane 2'!H41)</f>
        <v/>
      </c>
      <c r="G71" s="64" t="e">
        <f>VLOOKUP(Instructions!$F$28,'Lookup Tables'!$B$55:$E$76,3,FALSE)</f>
        <v>#N/A</v>
      </c>
      <c r="H71" s="65">
        <f>'Lane 2'!I41</f>
        <v>0</v>
      </c>
      <c r="I71" s="62" t="str">
        <f t="shared" si="7"/>
        <v>000100</v>
      </c>
      <c r="J71" s="77" t="str">
        <f>IF('Results Input'!K33="np","np",IF(LEFT('Results Input'!K33,2)="dq","dq",'Results Input'!K33))</f>
        <v>np</v>
      </c>
      <c r="K71" s="62" t="str">
        <f t="shared" si="9"/>
        <v>np</v>
      </c>
      <c r="L71" s="67" t="str">
        <f t="shared" si="8"/>
        <v>np</v>
      </c>
      <c r="M71" s="68" t="str">
        <f>'Results Input'!E33</f>
        <v>Freestyle</v>
      </c>
      <c r="N71" s="54" t="str">
        <f>'Results Input'!D33</f>
        <v>100m</v>
      </c>
      <c r="O71" s="62" t="str">
        <f t="shared" si="6"/>
        <v>Freestyle0100</v>
      </c>
      <c r="P71" s="62" t="str">
        <f>IF(O71="","",IF(D71="","",VLOOKUP(O71,'Lookup Tables'!$B$3:$G$25,6,FALSE)))</f>
        <v>02</v>
      </c>
      <c r="Q71" s="69" t="s">
        <v>117</v>
      </c>
      <c r="R71" s="70"/>
      <c r="S71" s="85" t="str">
        <f t="shared" si="10"/>
        <v/>
      </c>
    </row>
    <row r="72" spans="2:24" x14ac:dyDescent="0.2">
      <c r="B72" s="62">
        <v>2</v>
      </c>
      <c r="C72" s="54">
        <f>'Results Input'!A34</f>
        <v>28</v>
      </c>
      <c r="D72" s="54" t="str">
        <f>IF(LEFT('Results Input'!F34,1)="O","M",IF(LEFT('Results Input'!F34,1)="F","F","ERROR"))</f>
        <v>F</v>
      </c>
      <c r="E72" s="63" t="str">
        <f>PROPER('Lane 2'!G42)</f>
        <v/>
      </c>
      <c r="F72" s="63" t="str">
        <f>PROPER('Lane 2'!H42)</f>
        <v/>
      </c>
      <c r="G72" s="64" t="e">
        <f>VLOOKUP(Instructions!$F$28,'Lookup Tables'!$B$55:$E$76,3,FALSE)</f>
        <v>#N/A</v>
      </c>
      <c r="H72" s="65">
        <f>'Lane 2'!I42</f>
        <v>0</v>
      </c>
      <c r="I72" s="62" t="str">
        <f t="shared" si="7"/>
        <v>000100</v>
      </c>
      <c r="J72" s="77" t="str">
        <f>IF('Results Input'!K34="np","np",IF(LEFT('Results Input'!K34,2)="dq","dq",'Results Input'!K34))</f>
        <v>np</v>
      </c>
      <c r="K72" s="62" t="str">
        <f t="shared" si="9"/>
        <v>np</v>
      </c>
      <c r="L72" s="67" t="str">
        <f t="shared" si="8"/>
        <v>np</v>
      </c>
      <c r="M72" s="68" t="str">
        <f>'Results Input'!E34</f>
        <v>Freestyle</v>
      </c>
      <c r="N72" s="54" t="str">
        <f>'Results Input'!D34</f>
        <v>100m</v>
      </c>
      <c r="O72" s="62" t="str">
        <f t="shared" si="6"/>
        <v>Freestyle0100</v>
      </c>
      <c r="P72" s="62" t="str">
        <f>IF(O72="","",IF(D72="","",VLOOKUP(O72,'Lookup Tables'!$B$3:$G$25,6,FALSE)))</f>
        <v>02</v>
      </c>
      <c r="Q72" s="69" t="s">
        <v>117</v>
      </c>
      <c r="R72" s="70"/>
      <c r="S72" s="85" t="str">
        <f t="shared" si="10"/>
        <v/>
      </c>
    </row>
    <row r="73" spans="2:24" x14ac:dyDescent="0.2">
      <c r="B73" s="62">
        <v>2</v>
      </c>
      <c r="C73" s="54">
        <f>'Results Input'!A35</f>
        <v>29</v>
      </c>
      <c r="D73" s="54" t="str">
        <f>IF(LEFT('Results Input'!F35,1)="O","M",IF(LEFT('Results Input'!F35,1)="F","F","ERROR"))</f>
        <v>M</v>
      </c>
      <c r="E73" s="63" t="str">
        <f>PROPER('Lane 2'!G43)</f>
        <v/>
      </c>
      <c r="F73" s="63" t="str">
        <f>PROPER('Lane 2'!H43)</f>
        <v/>
      </c>
      <c r="G73" s="64" t="e">
        <f>VLOOKUP(Instructions!$F$28,'Lookup Tables'!$B$55:$E$76,3,FALSE)</f>
        <v>#N/A</v>
      </c>
      <c r="H73" s="65">
        <f>'Lane 2'!I43</f>
        <v>0</v>
      </c>
      <c r="I73" s="62" t="str">
        <f t="shared" si="7"/>
        <v>000100</v>
      </c>
      <c r="J73" s="77" t="str">
        <f>IF('Results Input'!K35="np","np",IF(LEFT('Results Input'!K35,2)="dq","dq",'Results Input'!K35))</f>
        <v>np</v>
      </c>
      <c r="K73" s="62" t="str">
        <f t="shared" si="9"/>
        <v>np</v>
      </c>
      <c r="L73" s="67" t="str">
        <f t="shared" si="8"/>
        <v>np</v>
      </c>
      <c r="M73" s="68" t="str">
        <f>'Results Input'!E35</f>
        <v>Backstroke</v>
      </c>
      <c r="N73" s="54" t="str">
        <f>'Results Input'!D35</f>
        <v>100m</v>
      </c>
      <c r="O73" s="62" t="str">
        <f t="shared" si="6"/>
        <v>Backstroke0100</v>
      </c>
      <c r="P73" s="62" t="str">
        <f>IF(O73="","",IF(D73="","",VLOOKUP(O73,'Lookup Tables'!$B$3:$G$25,6,FALSE)))</f>
        <v>14</v>
      </c>
      <c r="Q73" s="69" t="s">
        <v>117</v>
      </c>
      <c r="R73" s="70"/>
      <c r="S73" s="85" t="str">
        <f t="shared" si="10"/>
        <v/>
      </c>
    </row>
    <row r="74" spans="2:24" x14ac:dyDescent="0.2">
      <c r="B74" s="62">
        <v>2</v>
      </c>
      <c r="C74" s="54">
        <f>'Results Input'!A36</f>
        <v>30</v>
      </c>
      <c r="D74" s="54" t="str">
        <f>IF(LEFT('Results Input'!F36,1)="O","M",IF(LEFT('Results Input'!F36,1)="F","F","ERROR"))</f>
        <v>F</v>
      </c>
      <c r="E74" s="63" t="str">
        <f>PROPER('Lane 2'!G44)</f>
        <v/>
      </c>
      <c r="F74" s="63" t="str">
        <f>PROPER('Lane 2'!H44)</f>
        <v/>
      </c>
      <c r="G74" s="64" t="e">
        <f>VLOOKUP(Instructions!$F$28,'Lookup Tables'!$B$55:$E$76,3,FALSE)</f>
        <v>#N/A</v>
      </c>
      <c r="H74" s="65">
        <f>'Lane 2'!I44</f>
        <v>0</v>
      </c>
      <c r="I74" s="62" t="str">
        <f t="shared" si="7"/>
        <v>000100</v>
      </c>
      <c r="J74" s="77" t="str">
        <f>IF('Results Input'!K36="np","np",IF(LEFT('Results Input'!K36,2)="dq","dq",'Results Input'!K36))</f>
        <v>np</v>
      </c>
      <c r="K74" s="62" t="str">
        <f t="shared" si="9"/>
        <v>np</v>
      </c>
      <c r="L74" s="67" t="str">
        <f t="shared" si="8"/>
        <v>np</v>
      </c>
      <c r="M74" s="68" t="str">
        <f>'Results Input'!E36</f>
        <v>Backstroke</v>
      </c>
      <c r="N74" s="54" t="str">
        <f>'Results Input'!D36</f>
        <v>100m</v>
      </c>
      <c r="O74" s="62" t="str">
        <f t="shared" si="6"/>
        <v>Backstroke0100</v>
      </c>
      <c r="P74" s="62" t="str">
        <f>IF(O74="","",IF(D74="","",VLOOKUP(O74,'Lookup Tables'!$B$3:$G$25,6,FALSE)))</f>
        <v>14</v>
      </c>
      <c r="Q74" s="69" t="s">
        <v>117</v>
      </c>
      <c r="R74" s="70"/>
      <c r="S74" s="85" t="str">
        <f t="shared" si="10"/>
        <v/>
      </c>
    </row>
    <row r="75" spans="2:24" x14ac:dyDescent="0.2">
      <c r="B75" s="62">
        <v>2</v>
      </c>
      <c r="C75" s="54">
        <f>'Results Input'!A37</f>
        <v>31</v>
      </c>
      <c r="D75" s="54" t="str">
        <f>IF(LEFT('Results Input'!F37,1)="O","M",IF(LEFT('Results Input'!F37,1)="F","F","ERROR"))</f>
        <v>M</v>
      </c>
      <c r="E75" s="63" t="str">
        <f>PROPER('Lane 2'!G45)</f>
        <v/>
      </c>
      <c r="F75" s="63" t="str">
        <f>PROPER('Lane 2'!H45)</f>
        <v/>
      </c>
      <c r="G75" s="64" t="e">
        <f>VLOOKUP(Instructions!$F$28,'Lookup Tables'!$B$55:$E$76,3,FALSE)</f>
        <v>#N/A</v>
      </c>
      <c r="H75" s="65">
        <f>'Lane 2'!I45</f>
        <v>0</v>
      </c>
      <c r="I75" s="62" t="str">
        <f t="shared" si="7"/>
        <v>000100</v>
      </c>
      <c r="J75" s="77" t="str">
        <f>IF('Results Input'!K37="np","np",IF(LEFT('Results Input'!K37,2)="dq","dq",'Results Input'!K37))</f>
        <v>np</v>
      </c>
      <c r="K75" s="62" t="str">
        <f t="shared" si="9"/>
        <v>np</v>
      </c>
      <c r="L75" s="67" t="str">
        <f t="shared" si="8"/>
        <v>np</v>
      </c>
      <c r="M75" s="68" t="str">
        <f>'Results Input'!E37</f>
        <v>Freestyle</v>
      </c>
      <c r="N75" s="54" t="str">
        <f>'Results Input'!D37</f>
        <v>50m</v>
      </c>
      <c r="O75" s="62" t="str">
        <f t="shared" si="6"/>
        <v>Freestyle0050</v>
      </c>
      <c r="P75" s="62" t="str">
        <f>IF(O75="","",IF(D75="","",VLOOKUP(O75,'Lookup Tables'!$B$3:$G$25,6,FALSE)))</f>
        <v>01</v>
      </c>
      <c r="Q75" s="69" t="s">
        <v>117</v>
      </c>
      <c r="R75" s="70"/>
      <c r="S75" s="85" t="str">
        <f t="shared" si="10"/>
        <v/>
      </c>
    </row>
    <row r="76" spans="2:24" x14ac:dyDescent="0.2">
      <c r="B76" s="62">
        <v>2</v>
      </c>
      <c r="C76" s="54">
        <f>'Results Input'!A38</f>
        <v>32</v>
      </c>
      <c r="D76" s="54" t="str">
        <f>IF(LEFT('Results Input'!F38,1)="O","M",IF(LEFT('Results Input'!F38,1)="F","F","ERROR"))</f>
        <v>F</v>
      </c>
      <c r="E76" s="63" t="str">
        <f>PROPER('Lane 2'!G46)</f>
        <v/>
      </c>
      <c r="F76" s="63" t="str">
        <f>PROPER('Lane 2'!H46)</f>
        <v/>
      </c>
      <c r="G76" s="64" t="e">
        <f>VLOOKUP(Instructions!$F$28,'Lookup Tables'!$B$55:$E$76,3,FALSE)</f>
        <v>#N/A</v>
      </c>
      <c r="H76" s="65">
        <f>'Lane 2'!I46</f>
        <v>0</v>
      </c>
      <c r="I76" s="62" t="str">
        <f t="shared" si="7"/>
        <v>000100</v>
      </c>
      <c r="J76" s="77" t="str">
        <f>IF('Results Input'!K38="np","np",IF(LEFT('Results Input'!K38,2)="dq","dq",'Results Input'!K38))</f>
        <v>np</v>
      </c>
      <c r="K76" s="62" t="str">
        <f t="shared" si="9"/>
        <v>np</v>
      </c>
      <c r="L76" s="67" t="str">
        <f t="shared" si="8"/>
        <v>np</v>
      </c>
      <c r="M76" s="68" t="str">
        <f>'Results Input'!E38</f>
        <v>Freestyle</v>
      </c>
      <c r="N76" s="54" t="str">
        <f>'Results Input'!D38</f>
        <v>50m</v>
      </c>
      <c r="O76" s="62" t="str">
        <f t="shared" si="6"/>
        <v>Freestyle0050</v>
      </c>
      <c r="P76" s="62" t="str">
        <f>IF(O76="","",IF(D76="","",VLOOKUP(O76,'Lookup Tables'!$B$3:$G$25,6,FALSE)))</f>
        <v>01</v>
      </c>
      <c r="Q76" s="69" t="s">
        <v>117</v>
      </c>
      <c r="R76" s="70"/>
      <c r="S76" s="85" t="str">
        <f t="shared" si="10"/>
        <v/>
      </c>
    </row>
    <row r="77" spans="2:24" x14ac:dyDescent="0.2">
      <c r="B77" s="62">
        <v>2</v>
      </c>
      <c r="C77" s="54">
        <f>'Results Input'!A39</f>
        <v>33</v>
      </c>
      <c r="D77" s="54" t="str">
        <f>IF(LEFT('Results Input'!F39,1)="O","M",IF(LEFT('Results Input'!F39,1)="F","F","ERROR"))</f>
        <v>M</v>
      </c>
      <c r="E77" s="63" t="str">
        <f>PROPER('Lane 2'!G47)</f>
        <v/>
      </c>
      <c r="F77" s="63" t="str">
        <f>PROPER('Lane 2'!H47)</f>
        <v/>
      </c>
      <c r="G77" s="64" t="e">
        <f>VLOOKUP(Instructions!$F$28,'Lookup Tables'!$B$55:$E$76,3,FALSE)</f>
        <v>#N/A</v>
      </c>
      <c r="H77" s="65">
        <f>'Lane 2'!I47</f>
        <v>0</v>
      </c>
      <c r="I77" s="62" t="str">
        <f t="shared" si="7"/>
        <v>000100</v>
      </c>
      <c r="J77" s="77" t="str">
        <f>IF('Results Input'!K39="np","np",IF(LEFT('Results Input'!K39,2)="dq","dq",'Results Input'!K39))</f>
        <v>np</v>
      </c>
      <c r="K77" s="62" t="str">
        <f t="shared" si="9"/>
        <v>np</v>
      </c>
      <c r="L77" s="67" t="str">
        <f t="shared" si="8"/>
        <v>np</v>
      </c>
      <c r="M77" s="68" t="str">
        <f>'Results Input'!E39</f>
        <v>I.M.</v>
      </c>
      <c r="N77" s="54" t="str">
        <f>'Results Input'!D39</f>
        <v>100m</v>
      </c>
      <c r="O77" s="62" t="str">
        <f t="shared" si="6"/>
        <v>IM0100</v>
      </c>
      <c r="P77" s="62" t="str">
        <f>IF(O77="","",IF(D77="","",VLOOKUP(O77,'Lookup Tables'!$B$3:$G$25,6,FALSE)))</f>
        <v>29</v>
      </c>
      <c r="Q77" s="69" t="s">
        <v>117</v>
      </c>
      <c r="R77" s="70"/>
      <c r="S77" s="85" t="str">
        <f t="shared" si="10"/>
        <v/>
      </c>
    </row>
    <row r="78" spans="2:24" x14ac:dyDescent="0.2">
      <c r="B78" s="62">
        <v>2</v>
      </c>
      <c r="C78" s="54">
        <f>'Results Input'!A40</f>
        <v>34</v>
      </c>
      <c r="D78" s="54" t="str">
        <f>IF(LEFT('Results Input'!F40,1)="O","M",IF(LEFT('Results Input'!F40,1)="F","F","ERROR"))</f>
        <v>F</v>
      </c>
      <c r="E78" s="63" t="str">
        <f>PROPER('Lane 2'!G48)</f>
        <v/>
      </c>
      <c r="F78" s="63" t="str">
        <f>PROPER('Lane 2'!H48)</f>
        <v/>
      </c>
      <c r="G78" s="64" t="e">
        <f>VLOOKUP(Instructions!$F$28,'Lookup Tables'!$B$55:$E$76,3,FALSE)</f>
        <v>#N/A</v>
      </c>
      <c r="H78" s="65">
        <f>'Lane 2'!I48</f>
        <v>0</v>
      </c>
      <c r="I78" s="62" t="str">
        <f t="shared" si="7"/>
        <v>000100</v>
      </c>
      <c r="J78" s="77" t="str">
        <f>IF('Results Input'!K40="np","np",IF(LEFT('Results Input'!K40,2)="dq","dq",'Results Input'!K40))</f>
        <v>np</v>
      </c>
      <c r="K78" s="62" t="str">
        <f t="shared" si="9"/>
        <v>np</v>
      </c>
      <c r="L78" s="67" t="str">
        <f t="shared" si="8"/>
        <v>np</v>
      </c>
      <c r="M78" s="68" t="str">
        <f>'Results Input'!E40</f>
        <v>I.M.</v>
      </c>
      <c r="N78" s="54" t="str">
        <f>'Results Input'!D40</f>
        <v>100m</v>
      </c>
      <c r="O78" s="62" t="str">
        <f t="shared" si="6"/>
        <v>IM0100</v>
      </c>
      <c r="P78" s="62" t="str">
        <f>IF(O78="","",IF(D78="","",VLOOKUP(O78,'Lookup Tables'!$B$3:$G$25,6,FALSE)))</f>
        <v>29</v>
      </c>
      <c r="Q78" s="69" t="s">
        <v>117</v>
      </c>
      <c r="R78" s="70"/>
      <c r="S78" s="85" t="str">
        <f t="shared" si="10"/>
        <v/>
      </c>
    </row>
    <row r="79" spans="2:24" x14ac:dyDescent="0.2">
      <c r="B79" s="62">
        <v>2</v>
      </c>
      <c r="C79" s="54">
        <f>'Results Input'!A41</f>
        <v>35</v>
      </c>
      <c r="D79" s="54" t="str">
        <f>IF(LEFT('Results Input'!F41,1)="O","M",IF(LEFT('Results Input'!F41,1)="F","F","ERROR"))</f>
        <v>M</v>
      </c>
      <c r="E79" s="63" t="str">
        <f>PROPER('Lane 2'!G49)</f>
        <v/>
      </c>
      <c r="F79" s="63" t="str">
        <f>PROPER('Lane 2'!H49)</f>
        <v/>
      </c>
      <c r="G79" s="64" t="e">
        <f>VLOOKUP(Instructions!$F$28,'Lookup Tables'!$B$55:$E$76,3,FALSE)</f>
        <v>#N/A</v>
      </c>
      <c r="H79" s="65">
        <f>'Lane 2'!I49</f>
        <v>0</v>
      </c>
      <c r="I79" s="62" t="str">
        <f t="shared" si="7"/>
        <v>000100</v>
      </c>
      <c r="J79" s="77" t="str">
        <f>IF('Results Input'!K41="np","np",IF(LEFT('Results Input'!K41,2)="dq","dq",'Results Input'!K41))</f>
        <v>np</v>
      </c>
      <c r="K79" s="62" t="str">
        <f t="shared" si="9"/>
        <v>np</v>
      </c>
      <c r="L79" s="67" t="str">
        <f t="shared" si="8"/>
        <v>np</v>
      </c>
      <c r="M79" s="68" t="str">
        <f>'Results Input'!E41</f>
        <v>Breaststroke</v>
      </c>
      <c r="N79" s="54" t="str">
        <f>'Results Input'!D41</f>
        <v>50m</v>
      </c>
      <c r="O79" s="62" t="str">
        <f t="shared" si="6"/>
        <v>Breaststroke0050</v>
      </c>
      <c r="P79" s="62" t="str">
        <f>IF(O79="","",IF(D79="","",VLOOKUP(O79,'Lookup Tables'!$B$3:$G$25,6,FALSE)))</f>
        <v>07</v>
      </c>
      <c r="Q79" s="69" t="s">
        <v>117</v>
      </c>
      <c r="R79" s="70"/>
      <c r="S79" s="85" t="str">
        <f t="shared" si="10"/>
        <v/>
      </c>
    </row>
    <row r="80" spans="2:24" x14ac:dyDescent="0.2">
      <c r="B80" s="62">
        <v>2</v>
      </c>
      <c r="C80" s="54">
        <f>'Results Input'!A42</f>
        <v>36</v>
      </c>
      <c r="D80" s="54" t="str">
        <f>IF(LEFT('Results Input'!F42,1)="O","M",IF(LEFT('Results Input'!F42,1)="F","F","ERROR"))</f>
        <v>F</v>
      </c>
      <c r="E80" s="63" t="str">
        <f>PROPER('Lane 2'!G50)</f>
        <v/>
      </c>
      <c r="F80" s="63" t="str">
        <f>PROPER('Lane 2'!H50)</f>
        <v/>
      </c>
      <c r="G80" s="64" t="e">
        <f>VLOOKUP(Instructions!$F$28,'Lookup Tables'!$B$55:$E$76,3,FALSE)</f>
        <v>#N/A</v>
      </c>
      <c r="H80" s="65">
        <f>'Lane 2'!I50</f>
        <v>0</v>
      </c>
      <c r="I80" s="62" t="str">
        <f t="shared" si="7"/>
        <v>000100</v>
      </c>
      <c r="J80" s="77" t="str">
        <f>IF('Results Input'!K42="np","np",IF(LEFT('Results Input'!K42,2)="dq","dq",'Results Input'!K42))</f>
        <v>np</v>
      </c>
      <c r="K80" s="62" t="str">
        <f t="shared" si="9"/>
        <v>np</v>
      </c>
      <c r="L80" s="67" t="str">
        <f t="shared" si="8"/>
        <v>np</v>
      </c>
      <c r="M80" s="68" t="str">
        <f>'Results Input'!E42</f>
        <v>Breaststroke</v>
      </c>
      <c r="N80" s="54" t="str">
        <f>'Results Input'!D42</f>
        <v>50m</v>
      </c>
      <c r="O80" s="62" t="str">
        <f t="shared" si="6"/>
        <v>Breaststroke0050</v>
      </c>
      <c r="P80" s="62" t="str">
        <f>IF(O80="","",IF(D80="","",VLOOKUP(O80,'Lookup Tables'!$B$3:$G$25,6,FALSE)))</f>
        <v>07</v>
      </c>
      <c r="Q80" s="69" t="s">
        <v>117</v>
      </c>
      <c r="R80" s="70"/>
      <c r="S80" s="85" t="str">
        <f t="shared" si="10"/>
        <v/>
      </c>
    </row>
    <row r="81" spans="2:19" x14ac:dyDescent="0.2">
      <c r="B81" s="62">
        <v>2</v>
      </c>
      <c r="C81" s="54">
        <f>'Results Input'!A43</f>
        <v>37</v>
      </c>
      <c r="D81" s="54" t="str">
        <f>IF(LEFT('Results Input'!F43,1)="O","M",IF(LEFT('Results Input'!F43,1)="F","F","ERROR"))</f>
        <v>M</v>
      </c>
      <c r="E81" s="63" t="str">
        <f>PROPER('Lane 2'!G51)</f>
        <v/>
      </c>
      <c r="F81" s="63" t="str">
        <f>PROPER('Lane 2'!H51)</f>
        <v/>
      </c>
      <c r="G81" s="64" t="e">
        <f>VLOOKUP(Instructions!$F$28,'Lookup Tables'!$B$55:$E$76,3,FALSE)</f>
        <v>#N/A</v>
      </c>
      <c r="H81" s="65">
        <f>'Lane 2'!I51</f>
        <v>0</v>
      </c>
      <c r="I81" s="62" t="str">
        <f t="shared" si="7"/>
        <v>000100</v>
      </c>
      <c r="J81" s="77" t="str">
        <f>IF('Results Input'!K43="np","np",IF(LEFT('Results Input'!K43,2)="dq","dq",'Results Input'!K43))</f>
        <v>np</v>
      </c>
      <c r="K81" s="62" t="str">
        <f t="shared" si="9"/>
        <v>np</v>
      </c>
      <c r="L81" s="67" t="str">
        <f t="shared" si="8"/>
        <v>np</v>
      </c>
      <c r="M81" s="68" t="str">
        <f>'Results Input'!E43</f>
        <v>Backstroke</v>
      </c>
      <c r="N81" s="54" t="str">
        <f>'Results Input'!D43</f>
        <v>100m</v>
      </c>
      <c r="O81" s="62" t="str">
        <f t="shared" si="6"/>
        <v>Backstroke0100</v>
      </c>
      <c r="P81" s="62" t="str">
        <f>IF(O81="","",IF(D81="","",VLOOKUP(O81,'Lookup Tables'!$B$3:$G$25,6,FALSE)))</f>
        <v>14</v>
      </c>
      <c r="Q81" s="69" t="s">
        <v>117</v>
      </c>
      <c r="R81" s="70"/>
      <c r="S81" s="85" t="str">
        <f t="shared" si="10"/>
        <v/>
      </c>
    </row>
    <row r="82" spans="2:19" x14ac:dyDescent="0.2">
      <c r="B82" s="62">
        <v>2</v>
      </c>
      <c r="C82" s="54">
        <f>'Results Input'!A44</f>
        <v>38</v>
      </c>
      <c r="D82" s="54" t="str">
        <f>IF(LEFT('Results Input'!F44,1)="O","M",IF(LEFT('Results Input'!F44,1)="F","F","ERROR"))</f>
        <v>F</v>
      </c>
      <c r="E82" s="63" t="str">
        <f>PROPER('Lane 2'!G52)</f>
        <v/>
      </c>
      <c r="F82" s="63" t="str">
        <f>PROPER('Lane 2'!H52)</f>
        <v/>
      </c>
      <c r="G82" s="64" t="e">
        <f>VLOOKUP(Instructions!$F$28,'Lookup Tables'!$B$55:$E$76,3,FALSE)</f>
        <v>#N/A</v>
      </c>
      <c r="H82" s="65">
        <f>'Lane 2'!I52</f>
        <v>0</v>
      </c>
      <c r="I82" s="62" t="str">
        <f t="shared" si="7"/>
        <v>000100</v>
      </c>
      <c r="J82" s="77" t="str">
        <f>IF('Results Input'!K44="np","np",IF(LEFT('Results Input'!K44,2)="dq","dq",'Results Input'!K44))</f>
        <v>np</v>
      </c>
      <c r="K82" s="62" t="str">
        <f t="shared" si="9"/>
        <v>np</v>
      </c>
      <c r="L82" s="67" t="str">
        <f t="shared" si="8"/>
        <v>np</v>
      </c>
      <c r="M82" s="68" t="str">
        <f>'Results Input'!E44</f>
        <v>Backstroke</v>
      </c>
      <c r="N82" s="54" t="str">
        <f>'Results Input'!D44</f>
        <v>100m</v>
      </c>
      <c r="O82" s="62" t="str">
        <f t="shared" si="6"/>
        <v>Backstroke0100</v>
      </c>
      <c r="P82" s="62" t="str">
        <f>IF(O82="","",IF(D82="","",VLOOKUP(O82,'Lookup Tables'!$B$3:$G$25,6,FALSE)))</f>
        <v>14</v>
      </c>
      <c r="Q82" s="69" t="s">
        <v>117</v>
      </c>
      <c r="R82" s="70"/>
      <c r="S82" s="85" t="str">
        <f t="shared" si="10"/>
        <v/>
      </c>
    </row>
    <row r="83" spans="2:19" x14ac:dyDescent="0.2">
      <c r="B83" s="62">
        <v>2</v>
      </c>
      <c r="C83" s="54">
        <f>'Results Input'!A45</f>
        <v>39</v>
      </c>
      <c r="D83" s="54" t="str">
        <f>IF(LEFT('Results Input'!F45,1)="O","M",IF(LEFT('Results Input'!F45,1)="F","F","ERROR"))</f>
        <v>M</v>
      </c>
      <c r="E83" s="63" t="str">
        <f>PROPER('Lane 2'!G53)</f>
        <v/>
      </c>
      <c r="F83" s="63" t="str">
        <f>PROPER('Lane 2'!H53)</f>
        <v/>
      </c>
      <c r="G83" s="64" t="e">
        <f>VLOOKUP(Instructions!$F$28,'Lookup Tables'!$B$55:$E$76,3,FALSE)</f>
        <v>#N/A</v>
      </c>
      <c r="H83" s="65">
        <f>'Lane 2'!I53</f>
        <v>0</v>
      </c>
      <c r="I83" s="62" t="str">
        <f t="shared" si="7"/>
        <v>000100</v>
      </c>
      <c r="J83" s="77" t="str">
        <f>IF('Results Input'!K45="np","np",IF(LEFT('Results Input'!K45,2)="dq","dq",'Results Input'!K45))</f>
        <v>np</v>
      </c>
      <c r="K83" s="62" t="str">
        <f t="shared" si="9"/>
        <v>np</v>
      </c>
      <c r="L83" s="67" t="str">
        <f t="shared" si="8"/>
        <v>np</v>
      </c>
      <c r="M83" s="68" t="str">
        <f>'Results Input'!E45</f>
        <v>Freestyle</v>
      </c>
      <c r="N83" s="54" t="str">
        <f>'Results Input'!D45</f>
        <v>100m</v>
      </c>
      <c r="O83" s="62" t="str">
        <f t="shared" si="6"/>
        <v>Freestyle0100</v>
      </c>
      <c r="P83" s="62" t="str">
        <f>IF(O83="","",IF(D83="","",VLOOKUP(O83,'Lookup Tables'!$B$3:$G$25,6,FALSE)))</f>
        <v>02</v>
      </c>
      <c r="Q83" s="69" t="s">
        <v>117</v>
      </c>
      <c r="R83" s="70"/>
      <c r="S83" s="85" t="str">
        <f t="shared" si="10"/>
        <v/>
      </c>
    </row>
    <row r="84" spans="2:19" x14ac:dyDescent="0.2">
      <c r="B84" s="62">
        <v>2</v>
      </c>
      <c r="C84" s="54">
        <f>'Results Input'!A46</f>
        <v>40</v>
      </c>
      <c r="D84" s="54" t="str">
        <f>IF(LEFT('Results Input'!F46,1)="O","M",IF(LEFT('Results Input'!F46,1)="F","F","ERROR"))</f>
        <v>F</v>
      </c>
      <c r="E84" s="63" t="str">
        <f>PROPER('Lane 2'!G54)</f>
        <v/>
      </c>
      <c r="F84" s="63" t="str">
        <f>PROPER('Lane 2'!H54)</f>
        <v/>
      </c>
      <c r="G84" s="64" t="e">
        <f>VLOOKUP(Instructions!$F$28,'Lookup Tables'!$B$55:$E$76,3,FALSE)</f>
        <v>#N/A</v>
      </c>
      <c r="H84" s="65">
        <f>'Lane 2'!I54</f>
        <v>0</v>
      </c>
      <c r="I84" s="62" t="str">
        <f t="shared" si="7"/>
        <v>000100</v>
      </c>
      <c r="J84" s="77" t="str">
        <f>IF('Results Input'!K46="np","np",IF(LEFT('Results Input'!K46,2)="dq","dq",'Results Input'!K46))</f>
        <v>np</v>
      </c>
      <c r="K84" s="62" t="str">
        <f t="shared" si="9"/>
        <v>np</v>
      </c>
      <c r="L84" s="67" t="str">
        <f t="shared" si="8"/>
        <v>np</v>
      </c>
      <c r="M84" s="68" t="str">
        <f>'Results Input'!E46</f>
        <v>Freestyle</v>
      </c>
      <c r="N84" s="54" t="str">
        <f>'Results Input'!D46</f>
        <v>100m</v>
      </c>
      <c r="O84" s="62" t="str">
        <f t="shared" si="6"/>
        <v>Freestyle0100</v>
      </c>
      <c r="P84" s="62" t="str">
        <f>IF(O84="","",IF(D84="","",VLOOKUP(O84,'Lookup Tables'!$B$3:$G$25,6,FALSE)))</f>
        <v>02</v>
      </c>
      <c r="Q84" s="69" t="s">
        <v>117</v>
      </c>
      <c r="R84" s="70"/>
      <c r="S84" s="85" t="str">
        <f t="shared" si="10"/>
        <v/>
      </c>
    </row>
    <row r="85" spans="2:19" x14ac:dyDescent="0.2">
      <c r="B85" s="62">
        <v>2</v>
      </c>
      <c r="C85" s="54">
        <f>'Results Input'!A47</f>
        <v>41</v>
      </c>
      <c r="D85" s="54" t="str">
        <f>IF(LEFT('Results Input'!F47,1)="O","M",IF(LEFT('Results Input'!F47,1)="F","F","ERROR"))</f>
        <v>M</v>
      </c>
      <c r="E85" s="63" t="str">
        <f>PROPER('Lane 2'!G55)</f>
        <v/>
      </c>
      <c r="F85" s="63" t="str">
        <f>PROPER('Lane 2'!H55)</f>
        <v/>
      </c>
      <c r="G85" s="64" t="e">
        <f>VLOOKUP(Instructions!$F$28,'Lookup Tables'!$B$55:$E$76,3,FALSE)</f>
        <v>#N/A</v>
      </c>
      <c r="H85" s="65">
        <f>'Lane 2'!I55</f>
        <v>0</v>
      </c>
      <c r="I85" s="62" t="str">
        <f t="shared" si="7"/>
        <v>000100</v>
      </c>
      <c r="J85" s="77" t="str">
        <f>IF('Results Input'!K47="np","np",IF(LEFT('Results Input'!K47,2)="dq","dq",'Results Input'!K47))</f>
        <v>np</v>
      </c>
      <c r="K85" s="62" t="str">
        <f t="shared" si="9"/>
        <v>np</v>
      </c>
      <c r="L85" s="67" t="str">
        <f t="shared" si="8"/>
        <v>np</v>
      </c>
      <c r="M85" s="68" t="str">
        <f>'Results Input'!E47</f>
        <v>Butterfly</v>
      </c>
      <c r="N85" s="54" t="str">
        <f>'Results Input'!D47</f>
        <v>50m</v>
      </c>
      <c r="O85" s="62" t="str">
        <f t="shared" si="6"/>
        <v>Butterfly0050</v>
      </c>
      <c r="P85" s="62" t="str">
        <f>IF(O85="","",IF(D85="","",VLOOKUP(O85,'Lookup Tables'!$B$3:$G$25,6,FALSE)))</f>
        <v>10</v>
      </c>
      <c r="Q85" s="69" t="s">
        <v>117</v>
      </c>
      <c r="R85" s="70"/>
      <c r="S85" s="85" t="str">
        <f t="shared" si="10"/>
        <v/>
      </c>
    </row>
    <row r="86" spans="2:19" x14ac:dyDescent="0.2">
      <c r="B86" s="62">
        <v>2</v>
      </c>
      <c r="C86" s="54">
        <f>'Results Input'!A48</f>
        <v>42</v>
      </c>
      <c r="D86" s="54" t="str">
        <f>IF(LEFT('Results Input'!F48,1)="O","M",IF(LEFT('Results Input'!F48,1)="F","F","ERROR"))</f>
        <v>F</v>
      </c>
      <c r="E86" s="63" t="str">
        <f>PROPER('Lane 2'!G56)</f>
        <v/>
      </c>
      <c r="F86" s="63" t="str">
        <f>PROPER('Lane 2'!H56)</f>
        <v/>
      </c>
      <c r="G86" s="64" t="e">
        <f>VLOOKUP(Instructions!$F$28,'Lookup Tables'!$B$55:$E$76,3,FALSE)</f>
        <v>#N/A</v>
      </c>
      <c r="H86" s="65">
        <f>'Lane 2'!I56</f>
        <v>0</v>
      </c>
      <c r="I86" s="62" t="str">
        <f t="shared" si="7"/>
        <v>000100</v>
      </c>
      <c r="J86" s="77" t="str">
        <f>IF('Results Input'!K48="np","np",IF(LEFT('Results Input'!K48,2)="dq","dq",'Results Input'!K48))</f>
        <v>np</v>
      </c>
      <c r="K86" s="62" t="str">
        <f t="shared" si="9"/>
        <v>np</v>
      </c>
      <c r="L86" s="67" t="str">
        <f t="shared" si="8"/>
        <v>np</v>
      </c>
      <c r="M86" s="68" t="str">
        <f>'Results Input'!E48</f>
        <v>Butterfly</v>
      </c>
      <c r="N86" s="54" t="str">
        <f>'Results Input'!D48</f>
        <v>50m</v>
      </c>
      <c r="O86" s="62" t="str">
        <f t="shared" si="6"/>
        <v>Butterfly0050</v>
      </c>
      <c r="P86" s="62" t="str">
        <f>IF(O86="","",IF(D86="","",VLOOKUP(O86,'Lookup Tables'!$B$3:$G$25,6,FALSE)))</f>
        <v>10</v>
      </c>
      <c r="Q86" s="69" t="s">
        <v>117</v>
      </c>
      <c r="R86" s="70"/>
      <c r="S86" s="85" t="str">
        <f t="shared" si="10"/>
        <v/>
      </c>
    </row>
    <row r="87" spans="2:19" x14ac:dyDescent="0.2">
      <c r="B87" s="62">
        <v>2</v>
      </c>
      <c r="C87" s="54">
        <f>'Results Input'!A49</f>
        <v>43</v>
      </c>
      <c r="D87" s="54" t="str">
        <f>IF(LEFT('Results Input'!F49,1)="O","M",IF(LEFT('Results Input'!F49,1)="F","F","ERROR"))</f>
        <v>M</v>
      </c>
      <c r="E87" s="63" t="str">
        <f>PROPER('Lane 2'!G57)</f>
        <v/>
      </c>
      <c r="F87" s="63" t="str">
        <f>PROPER('Lane 2'!H57)</f>
        <v/>
      </c>
      <c r="G87" s="64" t="e">
        <f>VLOOKUP(Instructions!$F$28,'Lookup Tables'!$B$55:$E$76,3,FALSE)</f>
        <v>#N/A</v>
      </c>
      <c r="H87" s="65">
        <f>'Lane 2'!I57</f>
        <v>0</v>
      </c>
      <c r="I87" s="62" t="str">
        <f t="shared" si="7"/>
        <v>000100</v>
      </c>
      <c r="J87" s="77" t="str">
        <f>IF('Results Input'!K49="np","np",IF(LEFT('Results Input'!K49,2)="dq","dq",'Results Input'!K49))</f>
        <v>np</v>
      </c>
      <c r="K87" s="62" t="str">
        <f t="shared" si="9"/>
        <v>np</v>
      </c>
      <c r="L87" s="67" t="str">
        <f t="shared" si="8"/>
        <v>np</v>
      </c>
      <c r="M87" s="68" t="str">
        <f>'Results Input'!E49</f>
        <v>Freestyle</v>
      </c>
      <c r="N87" s="54" t="str">
        <f>'Results Input'!D49</f>
        <v>100m</v>
      </c>
      <c r="O87" s="62" t="str">
        <f t="shared" si="6"/>
        <v>Freestyle0100</v>
      </c>
      <c r="P87" s="62" t="str">
        <f>IF(O87="","",IF(D87="","",VLOOKUP(O87,'Lookup Tables'!$B$3:$G$25,6,FALSE)))</f>
        <v>02</v>
      </c>
      <c r="Q87" s="69" t="s">
        <v>117</v>
      </c>
      <c r="R87" s="70"/>
      <c r="S87" s="85" t="str">
        <f t="shared" si="10"/>
        <v/>
      </c>
    </row>
    <row r="88" spans="2:19" x14ac:dyDescent="0.2">
      <c r="B88" s="62">
        <v>2</v>
      </c>
      <c r="C88" s="54">
        <f>'Results Input'!A50</f>
        <v>44</v>
      </c>
      <c r="D88" s="54" t="str">
        <f>IF(LEFT('Results Input'!F50,1)="O","M",IF(LEFT('Results Input'!F50,1)="F","F","ERROR"))</f>
        <v>F</v>
      </c>
      <c r="E88" s="63" t="str">
        <f>PROPER('Lane 2'!G58)</f>
        <v/>
      </c>
      <c r="F88" s="63" t="str">
        <f>PROPER('Lane 2'!H58)</f>
        <v/>
      </c>
      <c r="G88" s="64" t="e">
        <f>VLOOKUP(Instructions!$F$28,'Lookup Tables'!$B$55:$E$76,3,FALSE)</f>
        <v>#N/A</v>
      </c>
      <c r="H88" s="65">
        <f>'Lane 2'!I58</f>
        <v>0</v>
      </c>
      <c r="I88" s="62" t="str">
        <f t="shared" si="7"/>
        <v>000100</v>
      </c>
      <c r="J88" s="77" t="str">
        <f>IF('Results Input'!K50="np","np",IF(LEFT('Results Input'!K50,2)="dq","dq",'Results Input'!K50))</f>
        <v>np</v>
      </c>
      <c r="K88" s="62" t="str">
        <f t="shared" si="9"/>
        <v>np</v>
      </c>
      <c r="L88" s="67" t="str">
        <f t="shared" si="8"/>
        <v>np</v>
      </c>
      <c r="M88" s="68" t="str">
        <f>'Results Input'!E50</f>
        <v>Freestyle</v>
      </c>
      <c r="N88" s="54" t="str">
        <f>'Results Input'!D50</f>
        <v>100m</v>
      </c>
      <c r="O88" s="62" t="str">
        <f t="shared" si="6"/>
        <v>Freestyle0100</v>
      </c>
      <c r="P88" s="62" t="str">
        <f>IF(O88="","",IF(D88="","",VLOOKUP(O88,'Lookup Tables'!$B$3:$G$25,6,FALSE)))</f>
        <v>02</v>
      </c>
      <c r="Q88" s="69" t="s">
        <v>117</v>
      </c>
      <c r="R88" s="70"/>
      <c r="S88" s="85" t="str">
        <f t="shared" si="10"/>
        <v/>
      </c>
    </row>
    <row r="89" spans="2:19" x14ac:dyDescent="0.2">
      <c r="B89" s="62">
        <v>2</v>
      </c>
      <c r="C89" s="54">
        <f>'Results Input'!A51</f>
        <v>45</v>
      </c>
      <c r="D89" s="54" t="str">
        <f>IF(LEFT('Results Input'!F51,1)="O","M",IF(LEFT('Results Input'!F51,1)="F","F","ERROR"))</f>
        <v>M</v>
      </c>
      <c r="E89" s="63" t="str">
        <f>PROPER('Lane 2'!G59)</f>
        <v/>
      </c>
      <c r="F89" s="63" t="str">
        <f>PROPER('Lane 2'!H59)</f>
        <v/>
      </c>
      <c r="G89" s="64" t="e">
        <f>VLOOKUP(Instructions!$F$28,'Lookup Tables'!$B$55:$E$76,3,FALSE)</f>
        <v>#N/A</v>
      </c>
      <c r="H89" s="65">
        <f>'Lane 2'!I59</f>
        <v>0</v>
      </c>
      <c r="I89" s="62" t="str">
        <f t="shared" si="7"/>
        <v>000100</v>
      </c>
      <c r="J89" s="77" t="str">
        <f>IF('Results Input'!K51="np","np",IF(LEFT('Results Input'!K51,2)="dq","dq",'Results Input'!K51))</f>
        <v>np</v>
      </c>
      <c r="K89" s="62" t="str">
        <f t="shared" si="9"/>
        <v>np</v>
      </c>
      <c r="L89" s="67" t="str">
        <f t="shared" si="8"/>
        <v>np</v>
      </c>
      <c r="M89" s="68" t="str">
        <f>'Results Input'!E51</f>
        <v>Breaststroke</v>
      </c>
      <c r="N89" s="54" t="str">
        <f>'Results Input'!D51</f>
        <v>100m</v>
      </c>
      <c r="O89" s="62" t="str">
        <f t="shared" ref="O89:O131" si="11">CONCATENATE(IF(LEFT(M89,4)="I.M.","IM",IF(LEFT(M89,1)="R","",M89)),IF(LEFT(M89,1)="R","",CONCATENATE("0",IF(N89="50m",CONCATENATE("0",LEFT(N89,2)),LEFT(N89,3)))))</f>
        <v>Breaststroke0100</v>
      </c>
      <c r="P89" s="62" t="str">
        <f>IF(O89="","",IF(D89="","",VLOOKUP(O89,'Lookup Tables'!$B$3:$G$25,6,FALSE)))</f>
        <v>08</v>
      </c>
      <c r="Q89" s="69" t="s">
        <v>117</v>
      </c>
      <c r="R89" s="70"/>
      <c r="S89" s="85" t="str">
        <f t="shared" si="10"/>
        <v/>
      </c>
    </row>
    <row r="90" spans="2:19" x14ac:dyDescent="0.2">
      <c r="B90" s="62">
        <v>2</v>
      </c>
      <c r="C90" s="54">
        <f>'Results Input'!A52</f>
        <v>46</v>
      </c>
      <c r="D90" s="54" t="str">
        <f>IF(LEFT('Results Input'!F52,1)="O","M",IF(LEFT('Results Input'!F52,1)="F","F","ERROR"))</f>
        <v>F</v>
      </c>
      <c r="E90" s="63" t="str">
        <f>PROPER('Lane 2'!G60)</f>
        <v/>
      </c>
      <c r="F90" s="63" t="str">
        <f>PROPER('Lane 2'!H60)</f>
        <v/>
      </c>
      <c r="G90" s="64" t="e">
        <f>VLOOKUP(Instructions!$F$28,'Lookup Tables'!$B$55:$E$76,3,FALSE)</f>
        <v>#N/A</v>
      </c>
      <c r="H90" s="65">
        <f>'Lane 2'!I60</f>
        <v>0</v>
      </c>
      <c r="I90" s="62" t="str">
        <f t="shared" si="7"/>
        <v>000100</v>
      </c>
      <c r="J90" s="77" t="str">
        <f>IF('Results Input'!K52="np","np",IF(LEFT('Results Input'!K52,2)="dq","dq",'Results Input'!K52))</f>
        <v>np</v>
      </c>
      <c r="K90" s="62" t="str">
        <f t="shared" si="9"/>
        <v>np</v>
      </c>
      <c r="L90" s="67" t="str">
        <f t="shared" si="8"/>
        <v>np</v>
      </c>
      <c r="M90" s="68" t="str">
        <f>'Results Input'!E52</f>
        <v>Breaststroke</v>
      </c>
      <c r="N90" s="54" t="str">
        <f>'Results Input'!D52</f>
        <v>100m</v>
      </c>
      <c r="O90" s="62" t="str">
        <f t="shared" si="11"/>
        <v>Breaststroke0100</v>
      </c>
      <c r="P90" s="62" t="str">
        <f>IF(O90="","",IF(D90="","",VLOOKUP(O90,'Lookup Tables'!$B$3:$G$25,6,FALSE)))</f>
        <v>08</v>
      </c>
      <c r="Q90" s="69" t="s">
        <v>117</v>
      </c>
      <c r="R90" s="70"/>
      <c r="S90" s="85" t="str">
        <f t="shared" si="10"/>
        <v/>
      </c>
    </row>
    <row r="91" spans="2:19" x14ac:dyDescent="0.2">
      <c r="B91" s="62">
        <v>2</v>
      </c>
      <c r="C91" s="54">
        <f>'Results Input'!A53</f>
        <v>47</v>
      </c>
      <c r="D91" s="54" t="str">
        <f>IF(LEFT('Results Input'!F53,1)="O","M",IF(LEFT('Results Input'!F53,1)="F","F","ERROR"))</f>
        <v>M</v>
      </c>
      <c r="E91" s="63" t="str">
        <f>PROPER('Lane 2'!G61)</f>
        <v/>
      </c>
      <c r="F91" s="63" t="str">
        <f>PROPER('Lane 2'!H61)</f>
        <v/>
      </c>
      <c r="G91" s="64" t="e">
        <f>VLOOKUP(Instructions!$F$28,'Lookup Tables'!$B$55:$E$76,3,FALSE)</f>
        <v>#N/A</v>
      </c>
      <c r="H91" s="65">
        <f>'Lane 2'!I61</f>
        <v>0</v>
      </c>
      <c r="I91" s="62" t="str">
        <f t="shared" si="7"/>
        <v>000100</v>
      </c>
      <c r="J91" s="77" t="str">
        <f>IF('Results Input'!K53="np","np",IF(LEFT('Results Input'!K53,2)="dq","dq",'Results Input'!K53))</f>
        <v>np</v>
      </c>
      <c r="K91" s="62" t="str">
        <f t="shared" si="9"/>
        <v>np</v>
      </c>
      <c r="L91" s="67" t="str">
        <f t="shared" si="8"/>
        <v>np</v>
      </c>
      <c r="M91" s="68" t="str">
        <f>'Results Input'!E53</f>
        <v>Backstroke</v>
      </c>
      <c r="N91" s="54" t="str">
        <f>'Results Input'!D53</f>
        <v>50m</v>
      </c>
      <c r="O91" s="62" t="str">
        <f t="shared" si="11"/>
        <v>Backstroke0050</v>
      </c>
      <c r="P91" s="62" t="str">
        <f>IF(O91="","",IF(D91="","",VLOOKUP(O91,'Lookup Tables'!$B$3:$G$25,6,FALSE)))</f>
        <v>13</v>
      </c>
      <c r="Q91" s="69" t="s">
        <v>117</v>
      </c>
      <c r="R91" s="70"/>
      <c r="S91" s="85" t="str">
        <f t="shared" si="10"/>
        <v/>
      </c>
    </row>
    <row r="92" spans="2:19" x14ac:dyDescent="0.2">
      <c r="B92" s="62">
        <v>2</v>
      </c>
      <c r="C92" s="54">
        <f>'Results Input'!A54</f>
        <v>48</v>
      </c>
      <c r="D92" s="54" t="str">
        <f>IF(LEFT('Results Input'!F54,1)="O","M",IF(LEFT('Results Input'!F54,1)="F","F","ERROR"))</f>
        <v>F</v>
      </c>
      <c r="E92" s="63" t="str">
        <f>PROPER('Lane 2'!G62)</f>
        <v/>
      </c>
      <c r="F92" s="63" t="str">
        <f>PROPER('Lane 2'!H62)</f>
        <v/>
      </c>
      <c r="G92" s="64" t="e">
        <f>VLOOKUP(Instructions!$F$28,'Lookup Tables'!$B$55:$E$76,3,FALSE)</f>
        <v>#N/A</v>
      </c>
      <c r="H92" s="65">
        <f>'Lane 2'!I62</f>
        <v>0</v>
      </c>
      <c r="I92" s="62" t="str">
        <f t="shared" si="7"/>
        <v>000100</v>
      </c>
      <c r="J92" s="77" t="str">
        <f>IF('Results Input'!K54="np","np",IF(LEFT('Results Input'!K54,2)="dq","dq",'Results Input'!K54))</f>
        <v>np</v>
      </c>
      <c r="K92" s="62" t="str">
        <f t="shared" si="9"/>
        <v>np</v>
      </c>
      <c r="L92" s="67" t="str">
        <f t="shared" si="8"/>
        <v>np</v>
      </c>
      <c r="M92" s="68" t="str">
        <f>'Results Input'!E54</f>
        <v>Backstroke</v>
      </c>
      <c r="N92" s="54" t="str">
        <f>'Results Input'!D54</f>
        <v>50m</v>
      </c>
      <c r="O92" s="62" t="str">
        <f t="shared" si="11"/>
        <v>Backstroke0050</v>
      </c>
      <c r="P92" s="62" t="str">
        <f>IF(O92="","",IF(D92="","",VLOOKUP(O92,'Lookup Tables'!$B$3:$G$25,6,FALSE)))</f>
        <v>13</v>
      </c>
      <c r="Q92" s="69" t="s">
        <v>117</v>
      </c>
      <c r="R92" s="70"/>
      <c r="S92" s="85" t="str">
        <f t="shared" si="10"/>
        <v/>
      </c>
    </row>
    <row r="93" spans="2:19" x14ac:dyDescent="0.2">
      <c r="B93" s="62">
        <v>3</v>
      </c>
      <c r="C93" s="54">
        <f>'Results Input'!A7</f>
        <v>1</v>
      </c>
      <c r="D93" s="54" t="str">
        <f>IF(LEFT('Results Input'!F7,1)="O","M",IF(LEFT('Results Input'!F7,1)="F","F","ERROR"))</f>
        <v>M</v>
      </c>
      <c r="E93" s="63" t="str">
        <f>PROPER('Lane 3'!G3)</f>
        <v/>
      </c>
      <c r="F93" s="63" t="str">
        <f>PROPER('Lane 3'!H3)</f>
        <v/>
      </c>
      <c r="G93" s="64" t="e">
        <f>VLOOKUP(Instructions!$I$28,'Lookup Tables'!$B$55:$E$76,3,FALSE)</f>
        <v>#N/A</v>
      </c>
      <c r="H93" s="65">
        <f>'Lane 3'!I3</f>
        <v>0</v>
      </c>
      <c r="I93" s="62" t="str">
        <f t="shared" si="7"/>
        <v>000100</v>
      </c>
      <c r="J93" s="77" t="str">
        <f>IF('Results Input'!O7="np","np",IF(LEFT('Results Input'!O7,2)="dq","dq",'Results Input'!O7))</f>
        <v>np</v>
      </c>
      <c r="K93" s="62" t="str">
        <f t="shared" si="9"/>
        <v>np</v>
      </c>
      <c r="L93" s="67" t="str">
        <f t="shared" si="8"/>
        <v>np</v>
      </c>
      <c r="M93" s="68" t="str">
        <f>'Results Input'!E7</f>
        <v>I.M.</v>
      </c>
      <c r="N93" s="54" t="str">
        <f>'Results Input'!D7</f>
        <v>100m</v>
      </c>
      <c r="O93" s="62" t="str">
        <f t="shared" si="11"/>
        <v>IM0100</v>
      </c>
      <c r="P93" s="62" t="str">
        <f>IF(O93="","",IF(D93="","",VLOOKUP(O93,'Lookup Tables'!$B$3:$G$25,6,FALSE)))</f>
        <v>29</v>
      </c>
      <c r="Q93" s="69" t="s">
        <v>117</v>
      </c>
      <c r="R93" s="70"/>
      <c r="S93" s="85" t="str">
        <f t="shared" si="10"/>
        <v/>
      </c>
    </row>
    <row r="94" spans="2:19" x14ac:dyDescent="0.2">
      <c r="B94" s="62">
        <v>3</v>
      </c>
      <c r="C94" s="54">
        <f>'Results Input'!A8</f>
        <v>2</v>
      </c>
      <c r="D94" s="54" t="str">
        <f>IF(LEFT('Results Input'!F8,1)="O","M",IF(LEFT('Results Input'!F8,1)="F","F","ERROR"))</f>
        <v>F</v>
      </c>
      <c r="E94" s="63" t="str">
        <f>PROPER('Lane 3'!G4)</f>
        <v/>
      </c>
      <c r="F94" s="63" t="str">
        <f>PROPER('Lane 3'!H4)</f>
        <v/>
      </c>
      <c r="G94" s="64" t="e">
        <f>VLOOKUP(Instructions!$I$28,'Lookup Tables'!$B$55:$E$76,3,FALSE)</f>
        <v>#N/A</v>
      </c>
      <c r="H94" s="65">
        <f>'Lane 3'!I4</f>
        <v>0</v>
      </c>
      <c r="I94" s="62" t="str">
        <f t="shared" si="7"/>
        <v>000100</v>
      </c>
      <c r="J94" s="77" t="str">
        <f>IF('Results Input'!O8="np","np",IF(LEFT('Results Input'!O8,2)="dq","dq",'Results Input'!O8))</f>
        <v>np</v>
      </c>
      <c r="K94" s="62" t="str">
        <f t="shared" si="9"/>
        <v>np</v>
      </c>
      <c r="L94" s="67" t="str">
        <f t="shared" si="8"/>
        <v>np</v>
      </c>
      <c r="M94" s="68" t="str">
        <f>'Results Input'!E8</f>
        <v>I.M.</v>
      </c>
      <c r="N94" s="54" t="str">
        <f>'Results Input'!D8</f>
        <v>100m</v>
      </c>
      <c r="O94" s="62" t="str">
        <f t="shared" si="11"/>
        <v>IM0100</v>
      </c>
      <c r="P94" s="62" t="str">
        <f>IF(O94="","",IF(D94="","",VLOOKUP(O94,'Lookup Tables'!$B$3:$G$25,6,FALSE)))</f>
        <v>29</v>
      </c>
      <c r="Q94" s="69" t="s">
        <v>117</v>
      </c>
      <c r="R94" s="70"/>
      <c r="S94" s="85" t="str">
        <f t="shared" si="10"/>
        <v/>
      </c>
    </row>
    <row r="95" spans="2:19" x14ac:dyDescent="0.2">
      <c r="B95" s="62">
        <v>3</v>
      </c>
      <c r="C95" s="54">
        <f>'Results Input'!A9</f>
        <v>3</v>
      </c>
      <c r="D95" s="54" t="str">
        <f>IF(LEFT('Results Input'!F9,1)="O","M",IF(LEFT('Results Input'!F9,1)="F","F","ERROR"))</f>
        <v>M</v>
      </c>
      <c r="E95" s="63" t="str">
        <f>PROPER('Lane 3'!G5)</f>
        <v/>
      </c>
      <c r="F95" s="63" t="str">
        <f>PROPER('Lane 3'!H5)</f>
        <v/>
      </c>
      <c r="G95" s="64" t="e">
        <f>VLOOKUP(Instructions!$I$28,'Lookup Tables'!$B$55:$E$76,3,FALSE)</f>
        <v>#N/A</v>
      </c>
      <c r="H95" s="65">
        <f>'Lane 3'!I5</f>
        <v>0</v>
      </c>
      <c r="I95" s="62" t="str">
        <f t="shared" si="7"/>
        <v>000100</v>
      </c>
      <c r="J95" s="77" t="str">
        <f>IF('Results Input'!O9="np","np",IF(LEFT('Results Input'!O9,2)="dq","dq",'Results Input'!O9))</f>
        <v>np</v>
      </c>
      <c r="K95" s="62" t="str">
        <f t="shared" si="9"/>
        <v>np</v>
      </c>
      <c r="L95" s="67" t="str">
        <f t="shared" si="8"/>
        <v>np</v>
      </c>
      <c r="M95" s="68" t="str">
        <f>'Results Input'!E9</f>
        <v>Backstroke</v>
      </c>
      <c r="N95" s="54" t="str">
        <f>'Results Input'!D9</f>
        <v>100m</v>
      </c>
      <c r="O95" s="62" t="str">
        <f t="shared" si="11"/>
        <v>Backstroke0100</v>
      </c>
      <c r="P95" s="62" t="str">
        <f>IF(O95="","",IF(D95="","",VLOOKUP(O95,'Lookup Tables'!$B$3:$G$25,6,FALSE)))</f>
        <v>14</v>
      </c>
      <c r="Q95" s="69" t="s">
        <v>117</v>
      </c>
      <c r="R95" s="70"/>
      <c r="S95" s="85" t="str">
        <f t="shared" si="10"/>
        <v/>
      </c>
    </row>
    <row r="96" spans="2:19" x14ac:dyDescent="0.2">
      <c r="B96" s="62">
        <v>3</v>
      </c>
      <c r="C96" s="54">
        <f>'Results Input'!A10</f>
        <v>4</v>
      </c>
      <c r="D96" s="54" t="str">
        <f>IF(LEFT('Results Input'!F10,1)="O","M",IF(LEFT('Results Input'!F10,1)="F","F","ERROR"))</f>
        <v>F</v>
      </c>
      <c r="E96" s="63" t="str">
        <f>PROPER('Lane 3'!G6)</f>
        <v/>
      </c>
      <c r="F96" s="63" t="str">
        <f>PROPER('Lane 3'!H6)</f>
        <v/>
      </c>
      <c r="G96" s="64" t="e">
        <f>VLOOKUP(Instructions!$I$28,'Lookup Tables'!$B$55:$E$76,3,FALSE)</f>
        <v>#N/A</v>
      </c>
      <c r="H96" s="65">
        <f>'Lane 3'!I6</f>
        <v>0</v>
      </c>
      <c r="I96" s="62" t="str">
        <f t="shared" si="7"/>
        <v>000100</v>
      </c>
      <c r="J96" s="77" t="str">
        <f>IF('Results Input'!O10="np","np",IF(LEFT('Results Input'!O10,2)="dq","dq",'Results Input'!O10))</f>
        <v>np</v>
      </c>
      <c r="K96" s="62" t="str">
        <f t="shared" si="9"/>
        <v>np</v>
      </c>
      <c r="L96" s="67" t="str">
        <f t="shared" si="8"/>
        <v>np</v>
      </c>
      <c r="M96" s="68" t="str">
        <f>'Results Input'!E10</f>
        <v>Backstroke</v>
      </c>
      <c r="N96" s="54" t="str">
        <f>'Results Input'!D10</f>
        <v>100m</v>
      </c>
      <c r="O96" s="62" t="str">
        <f t="shared" si="11"/>
        <v>Backstroke0100</v>
      </c>
      <c r="P96" s="62" t="str">
        <f>IF(O96="","",IF(D96="","",VLOOKUP(O96,'Lookup Tables'!$B$3:$G$25,6,FALSE)))</f>
        <v>14</v>
      </c>
      <c r="Q96" s="69" t="s">
        <v>117</v>
      </c>
      <c r="R96" s="70"/>
      <c r="S96" s="85" t="str">
        <f t="shared" si="10"/>
        <v/>
      </c>
    </row>
    <row r="97" spans="2:19" x14ac:dyDescent="0.2">
      <c r="B97" s="62">
        <v>3</v>
      </c>
      <c r="C97" s="54">
        <f>'Results Input'!A11</f>
        <v>5</v>
      </c>
      <c r="D97" s="54" t="str">
        <f>IF(LEFT('Results Input'!F11,1)="O","M",IF(LEFT('Results Input'!F11,1)="F","F","ERROR"))</f>
        <v>M</v>
      </c>
      <c r="E97" s="63" t="str">
        <f>PROPER('Lane 3'!G7)</f>
        <v/>
      </c>
      <c r="F97" s="63" t="str">
        <f>PROPER('Lane 3'!H7)</f>
        <v/>
      </c>
      <c r="G97" s="64" t="e">
        <f>VLOOKUP(Instructions!$I$28,'Lookup Tables'!$B$55:$E$76,3,FALSE)</f>
        <v>#N/A</v>
      </c>
      <c r="H97" s="65">
        <f>'Lane 3'!I7</f>
        <v>0</v>
      </c>
      <c r="I97" s="62" t="str">
        <f t="shared" si="7"/>
        <v>000100</v>
      </c>
      <c r="J97" s="77" t="str">
        <f>IF('Results Input'!O11="np","np",IF(LEFT('Results Input'!O11,2)="dq","dq",'Results Input'!O11))</f>
        <v>np</v>
      </c>
      <c r="K97" s="62" t="str">
        <f t="shared" si="9"/>
        <v>np</v>
      </c>
      <c r="L97" s="67" t="str">
        <f t="shared" si="8"/>
        <v>np</v>
      </c>
      <c r="M97" s="68" t="str">
        <f>'Results Input'!E11</f>
        <v>Butterfly</v>
      </c>
      <c r="N97" s="54" t="str">
        <f>'Results Input'!D11</f>
        <v>100m</v>
      </c>
      <c r="O97" s="62" t="str">
        <f t="shared" si="11"/>
        <v>Butterfly0100</v>
      </c>
      <c r="P97" s="62" t="str">
        <f>IF(O97="","",IF(D97="","",VLOOKUP(O97,'Lookup Tables'!$B$3:$G$25,6,FALSE)))</f>
        <v>11</v>
      </c>
      <c r="Q97" s="69" t="s">
        <v>117</v>
      </c>
      <c r="R97" s="70"/>
      <c r="S97" s="85" t="str">
        <f t="shared" si="10"/>
        <v/>
      </c>
    </row>
    <row r="98" spans="2:19" x14ac:dyDescent="0.2">
      <c r="B98" s="62">
        <v>3</v>
      </c>
      <c r="C98" s="54">
        <f>'Results Input'!A12</f>
        <v>6</v>
      </c>
      <c r="D98" s="54" t="str">
        <f>IF(LEFT('Results Input'!F12,1)="O","M",IF(LEFT('Results Input'!F12,1)="F","F","ERROR"))</f>
        <v>F</v>
      </c>
      <c r="E98" s="63" t="str">
        <f>PROPER('Lane 3'!G8)</f>
        <v/>
      </c>
      <c r="F98" s="63" t="str">
        <f>PROPER('Lane 3'!H8)</f>
        <v/>
      </c>
      <c r="G98" s="64" t="e">
        <f>VLOOKUP(Instructions!$I$28,'Lookup Tables'!$B$55:$E$76,3,FALSE)</f>
        <v>#N/A</v>
      </c>
      <c r="H98" s="65">
        <f>'Lane 3'!I8</f>
        <v>0</v>
      </c>
      <c r="I98" s="62" t="str">
        <f t="shared" si="7"/>
        <v>000100</v>
      </c>
      <c r="J98" s="77" t="str">
        <f>IF('Results Input'!O12="np","np",IF(LEFT('Results Input'!O12,2)="dq","dq",'Results Input'!O12))</f>
        <v>np</v>
      </c>
      <c r="K98" s="62" t="str">
        <f t="shared" si="9"/>
        <v>np</v>
      </c>
      <c r="L98" s="67" t="str">
        <f t="shared" si="8"/>
        <v>np</v>
      </c>
      <c r="M98" s="68" t="str">
        <f>'Results Input'!E12</f>
        <v>Butterfly</v>
      </c>
      <c r="N98" s="54" t="str">
        <f>'Results Input'!D12</f>
        <v>100m</v>
      </c>
      <c r="O98" s="62" t="str">
        <f t="shared" si="11"/>
        <v>Butterfly0100</v>
      </c>
      <c r="P98" s="62" t="str">
        <f>IF(O98="","",IF(D98="","",VLOOKUP(O98,'Lookup Tables'!$B$3:$G$25,6,FALSE)))</f>
        <v>11</v>
      </c>
      <c r="Q98" s="69" t="s">
        <v>117</v>
      </c>
      <c r="R98" s="70"/>
      <c r="S98" s="85" t="str">
        <f t="shared" si="10"/>
        <v/>
      </c>
    </row>
    <row r="99" spans="2:19" x14ac:dyDescent="0.2">
      <c r="B99" s="62">
        <v>3</v>
      </c>
      <c r="C99" s="54">
        <f>'Results Input'!A17</f>
        <v>11</v>
      </c>
      <c r="D99" s="54" t="str">
        <f>IF(LEFT('Results Input'!F17,1)="O","M",IF(LEFT('Results Input'!F17,1)="F","F","ERROR"))</f>
        <v>M</v>
      </c>
      <c r="E99" s="63" t="str">
        <f>PROPER('Lane 3'!G25)</f>
        <v/>
      </c>
      <c r="F99" s="63" t="str">
        <f>PROPER('Lane 3'!H25)</f>
        <v/>
      </c>
      <c r="G99" s="64" t="e">
        <f>VLOOKUP(Instructions!$I$28,'Lookup Tables'!$B$55:$E$76,3,FALSE)</f>
        <v>#N/A</v>
      </c>
      <c r="H99" s="65">
        <f>'Lane 3'!I25</f>
        <v>0</v>
      </c>
      <c r="I99" s="62" t="str">
        <f t="shared" ref="I99:I147" si="12">(TEXT(H99,"DDMMYY"))</f>
        <v>000100</v>
      </c>
      <c r="J99" s="77" t="str">
        <f>IF('Results Input'!O17="np","np",IF(LEFT('Results Input'!O17,2)="dq","dq",'Results Input'!O17))</f>
        <v>np</v>
      </c>
      <c r="K99" s="62" t="str">
        <f t="shared" si="9"/>
        <v>np</v>
      </c>
      <c r="L99" s="67" t="str">
        <f t="shared" ref="L99:L147" si="13">TEXT(K99,"000000")</f>
        <v>np</v>
      </c>
      <c r="M99" s="68" t="str">
        <f>'Results Input'!E17</f>
        <v>Backstroke</v>
      </c>
      <c r="N99" s="54" t="str">
        <f>'Results Input'!D17</f>
        <v>50m</v>
      </c>
      <c r="O99" s="62" t="str">
        <f t="shared" si="11"/>
        <v>Backstroke0050</v>
      </c>
      <c r="P99" s="62" t="str">
        <f>IF(O99="","",IF(D99="","",VLOOKUP(O99,'Lookup Tables'!$B$3:$G$25,6,FALSE)))</f>
        <v>13</v>
      </c>
      <c r="Q99" s="69" t="s">
        <v>117</v>
      </c>
      <c r="R99" s="70"/>
      <c r="S99" s="85" t="str">
        <f t="shared" si="10"/>
        <v/>
      </c>
    </row>
    <row r="100" spans="2:19" x14ac:dyDescent="0.2">
      <c r="B100" s="62">
        <v>3</v>
      </c>
      <c r="C100" s="54">
        <f>'Results Input'!A18</f>
        <v>12</v>
      </c>
      <c r="D100" s="54" t="str">
        <f>IF(LEFT('Results Input'!F18,1)="O","M",IF(LEFT('Results Input'!F18,1)="F","F","ERROR"))</f>
        <v>F</v>
      </c>
      <c r="E100" s="63" t="str">
        <f>PROPER('Lane 3'!G26)</f>
        <v/>
      </c>
      <c r="F100" s="63" t="str">
        <f>PROPER('Lane 3'!H26)</f>
        <v/>
      </c>
      <c r="G100" s="64" t="e">
        <f>VLOOKUP(Instructions!$I$28,'Lookup Tables'!$B$55:$E$76,3,FALSE)</f>
        <v>#N/A</v>
      </c>
      <c r="H100" s="65">
        <f>'Lane 3'!I26</f>
        <v>0</v>
      </c>
      <c r="I100" s="62" t="str">
        <f t="shared" si="12"/>
        <v>000100</v>
      </c>
      <c r="J100" s="77" t="str">
        <f>IF('Results Input'!O18="np","np",IF(LEFT('Results Input'!O18,2)="dq","dq",'Results Input'!O18))</f>
        <v>np</v>
      </c>
      <c r="K100" s="62" t="str">
        <f t="shared" si="9"/>
        <v>np</v>
      </c>
      <c r="L100" s="67" t="str">
        <f t="shared" si="13"/>
        <v>np</v>
      </c>
      <c r="M100" s="68" t="str">
        <f>'Results Input'!E18</f>
        <v>Backstroke</v>
      </c>
      <c r="N100" s="54" t="str">
        <f>'Results Input'!D18</f>
        <v>50m</v>
      </c>
      <c r="O100" s="62" t="str">
        <f t="shared" si="11"/>
        <v>Backstroke0050</v>
      </c>
      <c r="P100" s="62" t="str">
        <f>IF(O100="","",IF(D100="","",VLOOKUP(O100,'Lookup Tables'!$B$3:$G$25,6,FALSE)))</f>
        <v>13</v>
      </c>
      <c r="Q100" s="69" t="s">
        <v>117</v>
      </c>
      <c r="R100" s="70"/>
      <c r="S100" s="85" t="str">
        <f t="shared" si="10"/>
        <v/>
      </c>
    </row>
    <row r="101" spans="2:19" x14ac:dyDescent="0.2">
      <c r="B101" s="62">
        <v>3</v>
      </c>
      <c r="C101" s="54">
        <f>'Results Input'!A19</f>
        <v>13</v>
      </c>
      <c r="D101" s="54" t="str">
        <f>IF(LEFT('Results Input'!F19,1)="O","M",IF(LEFT('Results Input'!F19,1)="F","F","ERROR"))</f>
        <v>M</v>
      </c>
      <c r="E101" s="63" t="str">
        <f>PROPER('Lane 3'!G27)</f>
        <v/>
      </c>
      <c r="F101" s="63" t="str">
        <f>PROPER('Lane 3'!H27)</f>
        <v/>
      </c>
      <c r="G101" s="64" t="e">
        <f>VLOOKUP(Instructions!$I$28,'Lookup Tables'!$B$55:$E$76,3,FALSE)</f>
        <v>#N/A</v>
      </c>
      <c r="H101" s="65">
        <f>'Lane 3'!I27</f>
        <v>0</v>
      </c>
      <c r="I101" s="62" t="str">
        <f t="shared" si="12"/>
        <v>000100</v>
      </c>
      <c r="J101" s="77" t="str">
        <f>IF('Results Input'!O19="np","np",IF(LEFT('Results Input'!O19,2)="dq","dq",'Results Input'!O19))</f>
        <v>np</v>
      </c>
      <c r="K101" s="62" t="str">
        <f t="shared" si="9"/>
        <v>np</v>
      </c>
      <c r="L101" s="67" t="str">
        <f t="shared" si="13"/>
        <v>np</v>
      </c>
      <c r="M101" s="68" t="str">
        <f>'Results Input'!E19</f>
        <v>Breaststroke</v>
      </c>
      <c r="N101" s="54" t="str">
        <f>'Results Input'!D19</f>
        <v>100m</v>
      </c>
      <c r="O101" s="62" t="str">
        <f t="shared" si="11"/>
        <v>Breaststroke0100</v>
      </c>
      <c r="P101" s="62" t="str">
        <f>IF(O101="","",IF(D101="","",VLOOKUP(O101,'Lookup Tables'!$B$3:$G$25,6,FALSE)))</f>
        <v>08</v>
      </c>
      <c r="Q101" s="69" t="s">
        <v>117</v>
      </c>
      <c r="R101" s="70"/>
      <c r="S101" s="85" t="str">
        <f t="shared" si="10"/>
        <v/>
      </c>
    </row>
    <row r="102" spans="2:19" x14ac:dyDescent="0.2">
      <c r="B102" s="62">
        <v>3</v>
      </c>
      <c r="C102" s="54">
        <f>'Results Input'!A20</f>
        <v>14</v>
      </c>
      <c r="D102" s="54" t="str">
        <f>IF(LEFT('Results Input'!F20,1)="O","M",IF(LEFT('Results Input'!F20,1)="F","F","ERROR"))</f>
        <v>F</v>
      </c>
      <c r="E102" s="63" t="str">
        <f>PROPER('Lane 3'!G28)</f>
        <v/>
      </c>
      <c r="F102" s="63" t="str">
        <f>PROPER('Lane 3'!H28)</f>
        <v/>
      </c>
      <c r="G102" s="64" t="e">
        <f>VLOOKUP(Instructions!$I$28,'Lookup Tables'!$B$55:$E$76,3,FALSE)</f>
        <v>#N/A</v>
      </c>
      <c r="H102" s="65">
        <f>'Lane 3'!I28</f>
        <v>0</v>
      </c>
      <c r="I102" s="62" t="str">
        <f t="shared" si="12"/>
        <v>000100</v>
      </c>
      <c r="J102" s="77" t="str">
        <f>IF('Results Input'!O20="np","np",IF(LEFT('Results Input'!O20,2)="dq","dq",'Results Input'!O20))</f>
        <v>np</v>
      </c>
      <c r="K102" s="62" t="str">
        <f t="shared" si="9"/>
        <v>np</v>
      </c>
      <c r="L102" s="67" t="str">
        <f t="shared" si="13"/>
        <v>np</v>
      </c>
      <c r="M102" s="68" t="str">
        <f>'Results Input'!E20</f>
        <v>Breaststroke</v>
      </c>
      <c r="N102" s="54" t="str">
        <f>'Results Input'!D20</f>
        <v>100m</v>
      </c>
      <c r="O102" s="62" t="str">
        <f t="shared" si="11"/>
        <v>Breaststroke0100</v>
      </c>
      <c r="P102" s="62" t="str">
        <f>IF(O102="","",IF(D102="","",VLOOKUP(O102,'Lookup Tables'!$B$3:$G$25,6,FALSE)))</f>
        <v>08</v>
      </c>
      <c r="Q102" s="69" t="s">
        <v>117</v>
      </c>
      <c r="R102" s="70"/>
      <c r="S102" s="85" t="str">
        <f t="shared" si="10"/>
        <v/>
      </c>
    </row>
    <row r="103" spans="2:19" x14ac:dyDescent="0.2">
      <c r="B103" s="62">
        <v>3</v>
      </c>
      <c r="C103" s="54">
        <f>'Results Input'!A21</f>
        <v>15</v>
      </c>
      <c r="D103" s="54" t="str">
        <f>IF(LEFT('Results Input'!F21,1)="O","M",IF(LEFT('Results Input'!F21,1)="F","F","ERROR"))</f>
        <v>M</v>
      </c>
      <c r="E103" s="63" t="str">
        <f>PROPER('Lane 3'!G29)</f>
        <v/>
      </c>
      <c r="F103" s="63" t="str">
        <f>PROPER('Lane 3'!H29)</f>
        <v/>
      </c>
      <c r="G103" s="64" t="e">
        <f>VLOOKUP(Instructions!$I$28,'Lookup Tables'!$B$55:$E$76,3,FALSE)</f>
        <v>#N/A</v>
      </c>
      <c r="H103" s="65">
        <f>'Lane 3'!I29</f>
        <v>0</v>
      </c>
      <c r="I103" s="62" t="str">
        <f t="shared" si="12"/>
        <v>000100</v>
      </c>
      <c r="J103" s="77" t="str">
        <f>IF('Results Input'!O21="np","np",IF(LEFT('Results Input'!O21,2)="dq","dq",'Results Input'!O21))</f>
        <v>np</v>
      </c>
      <c r="K103" s="62" t="str">
        <f t="shared" si="9"/>
        <v>np</v>
      </c>
      <c r="L103" s="67" t="str">
        <f t="shared" si="13"/>
        <v>np</v>
      </c>
      <c r="M103" s="68" t="str">
        <f>'Results Input'!E21</f>
        <v>Freestyle</v>
      </c>
      <c r="N103" s="54" t="str">
        <f>'Results Input'!D21</f>
        <v>50m</v>
      </c>
      <c r="O103" s="62" t="str">
        <f t="shared" si="11"/>
        <v>Freestyle0050</v>
      </c>
      <c r="P103" s="62" t="str">
        <f>IF(O103="","",IF(D103="","",VLOOKUP(O103,'Lookup Tables'!$B$3:$G$25,6,FALSE)))</f>
        <v>01</v>
      </c>
      <c r="Q103" s="69" t="s">
        <v>117</v>
      </c>
      <c r="R103" s="70"/>
      <c r="S103" s="85" t="str">
        <f t="shared" si="10"/>
        <v/>
      </c>
    </row>
    <row r="104" spans="2:19" x14ac:dyDescent="0.2">
      <c r="B104" s="62">
        <v>3</v>
      </c>
      <c r="C104" s="54">
        <f>'Results Input'!A22</f>
        <v>16</v>
      </c>
      <c r="D104" s="54" t="str">
        <f>IF(LEFT('Results Input'!F22,1)="O","M",IF(LEFT('Results Input'!F22,1)="F","F","ERROR"))</f>
        <v>F</v>
      </c>
      <c r="E104" s="63" t="str">
        <f>PROPER('Lane 3'!G30)</f>
        <v/>
      </c>
      <c r="F104" s="63" t="str">
        <f>PROPER('Lane 3'!H30)</f>
        <v/>
      </c>
      <c r="G104" s="64" t="e">
        <f>VLOOKUP(Instructions!$I$28,'Lookup Tables'!$B$55:$E$76,3,FALSE)</f>
        <v>#N/A</v>
      </c>
      <c r="H104" s="65">
        <f>'Lane 3'!I30</f>
        <v>0</v>
      </c>
      <c r="I104" s="62" t="str">
        <f t="shared" si="12"/>
        <v>000100</v>
      </c>
      <c r="J104" s="77" t="str">
        <f>IF('Results Input'!O22="np","np",IF(LEFT('Results Input'!O22,2)="dq","dq",'Results Input'!O22))</f>
        <v>np</v>
      </c>
      <c r="K104" s="62" t="str">
        <f t="shared" si="9"/>
        <v>np</v>
      </c>
      <c r="L104" s="67" t="str">
        <f t="shared" si="13"/>
        <v>np</v>
      </c>
      <c r="M104" s="68" t="str">
        <f>'Results Input'!E22</f>
        <v>Freestyle</v>
      </c>
      <c r="N104" s="54" t="str">
        <f>'Results Input'!D22</f>
        <v>50m</v>
      </c>
      <c r="O104" s="62" t="str">
        <f t="shared" si="11"/>
        <v>Freestyle0050</v>
      </c>
      <c r="P104" s="62" t="str">
        <f>IF(O104="","",IF(D104="","",VLOOKUP(O104,'Lookup Tables'!$B$3:$G$25,6,FALSE)))</f>
        <v>01</v>
      </c>
      <c r="Q104" s="69" t="s">
        <v>117</v>
      </c>
      <c r="R104" s="70"/>
      <c r="S104" s="85" t="str">
        <f t="shared" si="10"/>
        <v/>
      </c>
    </row>
    <row r="105" spans="2:19" x14ac:dyDescent="0.2">
      <c r="B105" s="62">
        <v>3</v>
      </c>
      <c r="C105" s="54">
        <f>'Results Input'!A23</f>
        <v>17</v>
      </c>
      <c r="D105" s="54" t="str">
        <f>IF(LEFT('Results Input'!F23,1)="O","M",IF(LEFT('Results Input'!F23,1)="F","F","ERROR"))</f>
        <v>M</v>
      </c>
      <c r="E105" s="63" t="str">
        <f>PROPER('Lane 3'!G31)</f>
        <v/>
      </c>
      <c r="F105" s="63" t="str">
        <f>PROPER('Lane 3'!H31)</f>
        <v/>
      </c>
      <c r="G105" s="64" t="e">
        <f>VLOOKUP(Instructions!$I$28,'Lookup Tables'!$B$55:$E$76,3,FALSE)</f>
        <v>#N/A</v>
      </c>
      <c r="H105" s="65">
        <f>'Lane 3'!I31</f>
        <v>0</v>
      </c>
      <c r="I105" s="62" t="str">
        <f t="shared" si="12"/>
        <v>000100</v>
      </c>
      <c r="J105" s="77" t="str">
        <f>IF('Results Input'!O23="np","np",IF(LEFT('Results Input'!O23,2)="dq","dq",'Results Input'!O23))</f>
        <v>np</v>
      </c>
      <c r="K105" s="62" t="str">
        <f t="shared" si="9"/>
        <v>np</v>
      </c>
      <c r="L105" s="67" t="str">
        <f t="shared" si="13"/>
        <v>np</v>
      </c>
      <c r="M105" s="68" t="str">
        <f>'Results Input'!E23</f>
        <v>Butterfly</v>
      </c>
      <c r="N105" s="54" t="str">
        <f>'Results Input'!D23</f>
        <v>50m</v>
      </c>
      <c r="O105" s="62" t="str">
        <f t="shared" si="11"/>
        <v>Butterfly0050</v>
      </c>
      <c r="P105" s="62" t="str">
        <f>IF(O105="","",IF(D105="","",VLOOKUP(O105,'Lookup Tables'!$B$3:$G$25,6,FALSE)))</f>
        <v>10</v>
      </c>
      <c r="Q105" s="69" t="s">
        <v>117</v>
      </c>
      <c r="R105" s="70"/>
      <c r="S105" s="85" t="str">
        <f t="shared" si="10"/>
        <v/>
      </c>
    </row>
    <row r="106" spans="2:19" x14ac:dyDescent="0.2">
      <c r="B106" s="62">
        <v>3</v>
      </c>
      <c r="C106" s="54">
        <f>'Results Input'!A24</f>
        <v>18</v>
      </c>
      <c r="D106" s="54" t="str">
        <f>IF(LEFT('Results Input'!F24,1)="O","M",IF(LEFT('Results Input'!F24,1)="F","F","ERROR"))</f>
        <v>F</v>
      </c>
      <c r="E106" s="63" t="str">
        <f>PROPER('Lane 3'!G32)</f>
        <v/>
      </c>
      <c r="F106" s="63" t="str">
        <f>PROPER('Lane 3'!H32)</f>
        <v/>
      </c>
      <c r="G106" s="64" t="e">
        <f>VLOOKUP(Instructions!$I$28,'Lookup Tables'!$B$55:$E$76,3,FALSE)</f>
        <v>#N/A</v>
      </c>
      <c r="H106" s="65">
        <f>'Lane 3'!I32</f>
        <v>0</v>
      </c>
      <c r="I106" s="62" t="str">
        <f t="shared" si="12"/>
        <v>000100</v>
      </c>
      <c r="J106" s="77" t="str">
        <f>IF('Results Input'!O24="np","np",IF(LEFT('Results Input'!O24,2)="dq","dq",'Results Input'!O24))</f>
        <v>np</v>
      </c>
      <c r="K106" s="62" t="str">
        <f t="shared" si="9"/>
        <v>np</v>
      </c>
      <c r="L106" s="67" t="str">
        <f t="shared" si="13"/>
        <v>np</v>
      </c>
      <c r="M106" s="68" t="str">
        <f>'Results Input'!E24</f>
        <v>Butterfly</v>
      </c>
      <c r="N106" s="54" t="str">
        <f>'Results Input'!D24</f>
        <v>50m</v>
      </c>
      <c r="O106" s="62" t="str">
        <f t="shared" si="11"/>
        <v>Butterfly0050</v>
      </c>
      <c r="P106" s="62" t="str">
        <f>IF(O106="","",IF(D106="","",VLOOKUP(O106,'Lookup Tables'!$B$3:$G$25,6,FALSE)))</f>
        <v>10</v>
      </c>
      <c r="Q106" s="69" t="s">
        <v>117</v>
      </c>
      <c r="R106" s="70"/>
      <c r="S106" s="85" t="str">
        <f t="shared" si="10"/>
        <v/>
      </c>
    </row>
    <row r="107" spans="2:19" x14ac:dyDescent="0.2">
      <c r="B107" s="62">
        <v>3</v>
      </c>
      <c r="C107" s="54">
        <f>'Results Input'!A25</f>
        <v>19</v>
      </c>
      <c r="D107" s="54" t="str">
        <f>IF(LEFT('Results Input'!F25,1)="O","M",IF(LEFT('Results Input'!F25,1)="F","F","ERROR"))</f>
        <v>M</v>
      </c>
      <c r="E107" s="63" t="str">
        <f>PROPER('Lane 3'!G33)</f>
        <v/>
      </c>
      <c r="F107" s="63" t="str">
        <f>PROPER('Lane 3'!H33)</f>
        <v/>
      </c>
      <c r="G107" s="64" t="e">
        <f>VLOOKUP(Instructions!$I$28,'Lookup Tables'!$B$55:$E$76,3,FALSE)</f>
        <v>#N/A</v>
      </c>
      <c r="H107" s="65">
        <f>'Lane 3'!I33</f>
        <v>0</v>
      </c>
      <c r="I107" s="62" t="str">
        <f t="shared" si="12"/>
        <v>000100</v>
      </c>
      <c r="J107" s="77" t="str">
        <f>IF('Results Input'!O25="np","np",IF(LEFT('Results Input'!O25,2)="dq","dq",'Results Input'!O25))</f>
        <v>np</v>
      </c>
      <c r="K107" s="62" t="str">
        <f t="shared" si="9"/>
        <v>np</v>
      </c>
      <c r="L107" s="67" t="str">
        <f t="shared" si="13"/>
        <v>np</v>
      </c>
      <c r="M107" s="68" t="str">
        <f>'Results Input'!E25</f>
        <v>I.M.</v>
      </c>
      <c r="N107" s="54" t="str">
        <f>'Results Input'!D25</f>
        <v>100m</v>
      </c>
      <c r="O107" s="62" t="str">
        <f t="shared" si="11"/>
        <v>IM0100</v>
      </c>
      <c r="P107" s="62" t="str">
        <f>IF(O107="","",IF(D107="","",VLOOKUP(O107,'Lookup Tables'!$B$3:$G$25,6,FALSE)))</f>
        <v>29</v>
      </c>
      <c r="Q107" s="69" t="s">
        <v>117</v>
      </c>
      <c r="R107" s="70"/>
      <c r="S107" s="85" t="str">
        <f t="shared" si="10"/>
        <v/>
      </c>
    </row>
    <row r="108" spans="2:19" x14ac:dyDescent="0.2">
      <c r="B108" s="62">
        <v>3</v>
      </c>
      <c r="C108" s="54">
        <f>'Results Input'!A26</f>
        <v>20</v>
      </c>
      <c r="D108" s="54" t="str">
        <f>IF(LEFT('Results Input'!F26,1)="O","M",IF(LEFT('Results Input'!F26,1)="F","F","ERROR"))</f>
        <v>F</v>
      </c>
      <c r="E108" s="63" t="str">
        <f>PROPER('Lane 3'!G34)</f>
        <v/>
      </c>
      <c r="F108" s="63" t="str">
        <f>PROPER('Lane 3'!H34)</f>
        <v/>
      </c>
      <c r="G108" s="64" t="e">
        <f>VLOOKUP(Instructions!$I$28,'Lookup Tables'!$B$55:$E$76,3,FALSE)</f>
        <v>#N/A</v>
      </c>
      <c r="H108" s="65">
        <f>'Lane 3'!I34</f>
        <v>0</v>
      </c>
      <c r="I108" s="62" t="str">
        <f t="shared" si="12"/>
        <v>000100</v>
      </c>
      <c r="J108" s="77" t="str">
        <f>IF('Results Input'!O26="np","np",IF(LEFT('Results Input'!O26,2)="dq","dq",'Results Input'!O26))</f>
        <v>np</v>
      </c>
      <c r="K108" s="62" t="str">
        <f t="shared" si="9"/>
        <v>np</v>
      </c>
      <c r="L108" s="67" t="str">
        <f t="shared" si="13"/>
        <v>np</v>
      </c>
      <c r="M108" s="68" t="str">
        <f>'Results Input'!E26</f>
        <v>I.M.</v>
      </c>
      <c r="N108" s="54" t="str">
        <f>'Results Input'!D26</f>
        <v>100m</v>
      </c>
      <c r="O108" s="62" t="str">
        <f t="shared" si="11"/>
        <v>IM0100</v>
      </c>
      <c r="P108" s="62" t="str">
        <f>IF(O108="","",IF(D108="","",VLOOKUP(O108,'Lookup Tables'!$B$3:$G$25,6,FALSE)))</f>
        <v>29</v>
      </c>
      <c r="Q108" s="69" t="s">
        <v>117</v>
      </c>
      <c r="R108" s="70"/>
      <c r="S108" s="85" t="str">
        <f t="shared" si="10"/>
        <v/>
      </c>
    </row>
    <row r="109" spans="2:19" x14ac:dyDescent="0.2">
      <c r="B109" s="62">
        <v>3</v>
      </c>
      <c r="C109" s="54">
        <f>'Results Input'!A27</f>
        <v>21</v>
      </c>
      <c r="D109" s="54" t="str">
        <f>IF(LEFT('Results Input'!F27,1)="O","M",IF(LEFT('Results Input'!F27,1)="F","F","ERROR"))</f>
        <v>M</v>
      </c>
      <c r="E109" s="63" t="str">
        <f>PROPER('Lane 3'!G35)</f>
        <v/>
      </c>
      <c r="F109" s="63" t="str">
        <f>PROPER('Lane 3'!H35)</f>
        <v/>
      </c>
      <c r="G109" s="64" t="e">
        <f>VLOOKUP(Instructions!$I$28,'Lookup Tables'!$B$55:$E$76,3,FALSE)</f>
        <v>#N/A</v>
      </c>
      <c r="H109" s="65">
        <f>'Lane 3'!I35</f>
        <v>0</v>
      </c>
      <c r="I109" s="62" t="str">
        <f t="shared" si="12"/>
        <v>000100</v>
      </c>
      <c r="J109" s="77" t="str">
        <f>IF('Results Input'!O27="np","np",IF(LEFT('Results Input'!O27,2)="dq","dq",'Results Input'!O27))</f>
        <v>np</v>
      </c>
      <c r="K109" s="62" t="str">
        <f t="shared" si="9"/>
        <v>np</v>
      </c>
      <c r="L109" s="67" t="str">
        <f t="shared" si="13"/>
        <v>np</v>
      </c>
      <c r="M109" s="68" t="str">
        <f>'Results Input'!E27</f>
        <v>Breaststroke</v>
      </c>
      <c r="N109" s="54" t="str">
        <f>'Results Input'!D27</f>
        <v>50m</v>
      </c>
      <c r="O109" s="62" t="str">
        <f t="shared" si="11"/>
        <v>Breaststroke0050</v>
      </c>
      <c r="P109" s="62" t="str">
        <f>IF(O109="","",IF(D109="","",VLOOKUP(O109,'Lookup Tables'!$B$3:$G$25,6,FALSE)))</f>
        <v>07</v>
      </c>
      <c r="Q109" s="69" t="s">
        <v>117</v>
      </c>
      <c r="R109" s="70"/>
      <c r="S109" s="85" t="str">
        <f t="shared" si="10"/>
        <v/>
      </c>
    </row>
    <row r="110" spans="2:19" x14ac:dyDescent="0.2">
      <c r="B110" s="62">
        <v>3</v>
      </c>
      <c r="C110" s="54">
        <f>'Results Input'!A28</f>
        <v>22</v>
      </c>
      <c r="D110" s="54" t="str">
        <f>IF(LEFT('Results Input'!F28,1)="O","M",IF(LEFT('Results Input'!F28,1)="F","F","ERROR"))</f>
        <v>F</v>
      </c>
      <c r="E110" s="63" t="str">
        <f>PROPER('Lane 3'!G36)</f>
        <v/>
      </c>
      <c r="F110" s="63" t="str">
        <f>PROPER('Lane 3'!H36)</f>
        <v/>
      </c>
      <c r="G110" s="64" t="e">
        <f>VLOOKUP(Instructions!$I$28,'Lookup Tables'!$B$55:$E$76,3,FALSE)</f>
        <v>#N/A</v>
      </c>
      <c r="H110" s="65">
        <f>'Lane 3'!I36</f>
        <v>0</v>
      </c>
      <c r="I110" s="62" t="str">
        <f t="shared" si="12"/>
        <v>000100</v>
      </c>
      <c r="J110" s="77" t="str">
        <f>IF('Results Input'!O28="np","np",IF(LEFT('Results Input'!O28,2)="dq","dq",'Results Input'!O28))</f>
        <v>np</v>
      </c>
      <c r="K110" s="62" t="str">
        <f t="shared" si="9"/>
        <v>np</v>
      </c>
      <c r="L110" s="67" t="str">
        <f t="shared" si="13"/>
        <v>np</v>
      </c>
      <c r="M110" s="68" t="str">
        <f>'Results Input'!E28</f>
        <v>Breaststroke</v>
      </c>
      <c r="N110" s="54" t="str">
        <f>'Results Input'!D28</f>
        <v>50m</v>
      </c>
      <c r="O110" s="62" t="str">
        <f t="shared" si="11"/>
        <v>Breaststroke0050</v>
      </c>
      <c r="P110" s="62" t="str">
        <f>IF(O110="","",IF(D110="","",VLOOKUP(O110,'Lookup Tables'!$B$3:$G$25,6,FALSE)))</f>
        <v>07</v>
      </c>
      <c r="Q110" s="69" t="s">
        <v>117</v>
      </c>
      <c r="R110" s="70"/>
      <c r="S110" s="85" t="str">
        <f t="shared" si="10"/>
        <v/>
      </c>
    </row>
    <row r="111" spans="2:19" x14ac:dyDescent="0.2">
      <c r="B111" s="62">
        <v>3</v>
      </c>
      <c r="C111" s="54">
        <f>'Results Input'!A29</f>
        <v>23</v>
      </c>
      <c r="D111" s="54" t="str">
        <f>IF(LEFT('Results Input'!F29,1)="O","M",IF(LEFT('Results Input'!F29,1)="F","F","ERROR"))</f>
        <v>M</v>
      </c>
      <c r="E111" s="63" t="str">
        <f>PROPER('Lane 3'!G37)</f>
        <v/>
      </c>
      <c r="F111" s="63" t="str">
        <f>PROPER('Lane 3'!H37)</f>
        <v/>
      </c>
      <c r="G111" s="64" t="e">
        <f>VLOOKUP(Instructions!$I$28,'Lookup Tables'!$B$55:$E$76,3,FALSE)</f>
        <v>#N/A</v>
      </c>
      <c r="H111" s="65">
        <f>'Lane 3'!I37</f>
        <v>0</v>
      </c>
      <c r="I111" s="62" t="str">
        <f t="shared" si="12"/>
        <v>000100</v>
      </c>
      <c r="J111" s="77" t="str">
        <f>IF('Results Input'!O29="np","np",IF(LEFT('Results Input'!O29,2)="dq","dq",'Results Input'!O29))</f>
        <v>np</v>
      </c>
      <c r="K111" s="62" t="str">
        <f t="shared" si="9"/>
        <v>np</v>
      </c>
      <c r="L111" s="67" t="str">
        <f t="shared" si="13"/>
        <v>np</v>
      </c>
      <c r="M111" s="68" t="str">
        <f>'Results Input'!E29</f>
        <v>Butterfly</v>
      </c>
      <c r="N111" s="54" t="str">
        <f>'Results Input'!D29</f>
        <v>50m</v>
      </c>
      <c r="O111" s="62" t="str">
        <f t="shared" si="11"/>
        <v>Butterfly0050</v>
      </c>
      <c r="P111" s="62" t="str">
        <f>IF(O111="","",IF(D111="","",VLOOKUP(O111,'Lookup Tables'!$B$3:$G$25,6,FALSE)))</f>
        <v>10</v>
      </c>
      <c r="Q111" s="69" t="s">
        <v>117</v>
      </c>
      <c r="R111" s="70"/>
      <c r="S111" s="85" t="str">
        <f t="shared" si="10"/>
        <v/>
      </c>
    </row>
    <row r="112" spans="2:19" x14ac:dyDescent="0.2">
      <c r="B112" s="62">
        <v>3</v>
      </c>
      <c r="C112" s="54">
        <f>'Results Input'!A30</f>
        <v>24</v>
      </c>
      <c r="D112" s="54" t="str">
        <f>IF(LEFT('Results Input'!F30,1)="O","M",IF(LEFT('Results Input'!F30,1)="F","F","ERROR"))</f>
        <v>F</v>
      </c>
      <c r="E112" s="63" t="str">
        <f>PROPER('Lane 3'!G38)</f>
        <v/>
      </c>
      <c r="F112" s="63" t="str">
        <f>PROPER('Lane 3'!H38)</f>
        <v/>
      </c>
      <c r="G112" s="64" t="e">
        <f>VLOOKUP(Instructions!$I$28,'Lookup Tables'!$B$55:$E$76,3,FALSE)</f>
        <v>#N/A</v>
      </c>
      <c r="H112" s="65">
        <f>'Lane 3'!I38</f>
        <v>0</v>
      </c>
      <c r="I112" s="62" t="str">
        <f t="shared" si="12"/>
        <v>000100</v>
      </c>
      <c r="J112" s="77" t="str">
        <f>IF('Results Input'!O30="np","np",IF(LEFT('Results Input'!O30,2)="dq","dq",'Results Input'!O30))</f>
        <v>np</v>
      </c>
      <c r="K112" s="62" t="str">
        <f t="shared" si="9"/>
        <v>np</v>
      </c>
      <c r="L112" s="67" t="str">
        <f t="shared" si="13"/>
        <v>np</v>
      </c>
      <c r="M112" s="68" t="str">
        <f>'Results Input'!E30</f>
        <v>Butterfly</v>
      </c>
      <c r="N112" s="54" t="str">
        <f>'Results Input'!D30</f>
        <v>50m</v>
      </c>
      <c r="O112" s="62" t="str">
        <f t="shared" si="11"/>
        <v>Butterfly0050</v>
      </c>
      <c r="P112" s="62" t="str">
        <f>IF(O112="","",IF(D112="","",VLOOKUP(O112,'Lookup Tables'!$B$3:$G$25,6,FALSE)))</f>
        <v>10</v>
      </c>
      <c r="Q112" s="69" t="s">
        <v>117</v>
      </c>
      <c r="R112" s="70"/>
      <c r="S112" s="85" t="str">
        <f t="shared" si="10"/>
        <v/>
      </c>
    </row>
    <row r="113" spans="2:19" x14ac:dyDescent="0.2">
      <c r="B113" s="62">
        <v>3</v>
      </c>
      <c r="C113" s="54">
        <f>'Results Input'!A31</f>
        <v>25</v>
      </c>
      <c r="D113" s="54" t="str">
        <f>IF(LEFT('Results Input'!F31,1)="O","M",IF(LEFT('Results Input'!F31,1)="F","F","ERROR"))</f>
        <v>M</v>
      </c>
      <c r="E113" s="63" t="str">
        <f>PROPER('Lane 3'!G39)</f>
        <v/>
      </c>
      <c r="F113" s="63" t="str">
        <f>PROPER('Lane 3'!H39)</f>
        <v/>
      </c>
      <c r="G113" s="64" t="e">
        <f>VLOOKUP(Instructions!$I$28,'Lookup Tables'!$B$55:$E$76,3,FALSE)</f>
        <v>#N/A</v>
      </c>
      <c r="H113" s="65">
        <f>'Lane 3'!I39</f>
        <v>0</v>
      </c>
      <c r="I113" s="62" t="str">
        <f t="shared" si="12"/>
        <v>000100</v>
      </c>
      <c r="J113" s="77" t="str">
        <f>IF('Results Input'!O31="np","np",IF(LEFT('Results Input'!O31,2)="dq","dq",'Results Input'!O31))</f>
        <v>np</v>
      </c>
      <c r="K113" s="62" t="str">
        <f t="shared" si="9"/>
        <v>np</v>
      </c>
      <c r="L113" s="67" t="str">
        <f t="shared" si="13"/>
        <v>np</v>
      </c>
      <c r="M113" s="68" t="str">
        <f>'Results Input'!E31</f>
        <v>Breaststroke</v>
      </c>
      <c r="N113" s="54" t="str">
        <f>'Results Input'!D31</f>
        <v>100m</v>
      </c>
      <c r="O113" s="62" t="str">
        <f t="shared" si="11"/>
        <v>Breaststroke0100</v>
      </c>
      <c r="P113" s="62" t="str">
        <f>IF(O113="","",IF(D113="","",VLOOKUP(O113,'Lookup Tables'!$B$3:$G$25,6,FALSE)))</f>
        <v>08</v>
      </c>
      <c r="Q113" s="69" t="s">
        <v>117</v>
      </c>
      <c r="R113" s="70"/>
      <c r="S113" s="85" t="str">
        <f t="shared" si="10"/>
        <v/>
      </c>
    </row>
    <row r="114" spans="2:19" x14ac:dyDescent="0.2">
      <c r="B114" s="62">
        <v>3</v>
      </c>
      <c r="C114" s="54">
        <f>'Results Input'!A32</f>
        <v>26</v>
      </c>
      <c r="D114" s="54" t="str">
        <f>IF(LEFT('Results Input'!F32,1)="O","M",IF(LEFT('Results Input'!F32,1)="F","F","ERROR"))</f>
        <v>F</v>
      </c>
      <c r="E114" s="63" t="str">
        <f>PROPER('Lane 3'!G40)</f>
        <v/>
      </c>
      <c r="F114" s="63" t="str">
        <f>PROPER('Lane 3'!H40)</f>
        <v/>
      </c>
      <c r="G114" s="64" t="e">
        <f>VLOOKUP(Instructions!$I$28,'Lookup Tables'!$B$55:$E$76,3,FALSE)</f>
        <v>#N/A</v>
      </c>
      <c r="H114" s="65">
        <f>'Lane 3'!I40</f>
        <v>0</v>
      </c>
      <c r="I114" s="62" t="str">
        <f t="shared" si="12"/>
        <v>000100</v>
      </c>
      <c r="J114" s="77" t="str">
        <f>IF('Results Input'!O32="np","np",IF(LEFT('Results Input'!O32,2)="dq","dq",'Results Input'!O32))</f>
        <v>np</v>
      </c>
      <c r="K114" s="62" t="str">
        <f t="shared" si="9"/>
        <v>np</v>
      </c>
      <c r="L114" s="67" t="str">
        <f t="shared" si="13"/>
        <v>np</v>
      </c>
      <c r="M114" s="68" t="str">
        <f>'Results Input'!E32</f>
        <v>Breaststroke</v>
      </c>
      <c r="N114" s="54" t="str">
        <f>'Results Input'!D32</f>
        <v>100m</v>
      </c>
      <c r="O114" s="62" t="str">
        <f t="shared" si="11"/>
        <v>Breaststroke0100</v>
      </c>
      <c r="P114" s="62" t="str">
        <f>IF(O114="","",IF(D114="","",VLOOKUP(O114,'Lookup Tables'!$B$3:$G$25,6,FALSE)))</f>
        <v>08</v>
      </c>
      <c r="Q114" s="69" t="s">
        <v>117</v>
      </c>
      <c r="R114" s="70"/>
      <c r="S114" s="85" t="str">
        <f t="shared" si="10"/>
        <v/>
      </c>
    </row>
    <row r="115" spans="2:19" x14ac:dyDescent="0.2">
      <c r="B115" s="62">
        <v>3</v>
      </c>
      <c r="C115" s="54">
        <f>'Results Input'!A33</f>
        <v>27</v>
      </c>
      <c r="D115" s="54" t="str">
        <f>IF(LEFT('Results Input'!F33,1)="O","M",IF(LEFT('Results Input'!F33,1)="F","F","ERROR"))</f>
        <v>M</v>
      </c>
      <c r="E115" s="63" t="str">
        <f>PROPER('Lane 3'!G41)</f>
        <v/>
      </c>
      <c r="F115" s="63" t="str">
        <f>PROPER('Lane 3'!H41)</f>
        <v/>
      </c>
      <c r="G115" s="64" t="e">
        <f>VLOOKUP(Instructions!$I$28,'Lookup Tables'!$B$55:$E$76,3,FALSE)</f>
        <v>#N/A</v>
      </c>
      <c r="H115" s="65">
        <f>'Lane 3'!I41</f>
        <v>0</v>
      </c>
      <c r="I115" s="62" t="str">
        <f t="shared" si="12"/>
        <v>000100</v>
      </c>
      <c r="J115" s="77" t="str">
        <f>IF('Results Input'!O33="np","np",IF(LEFT('Results Input'!O33,2)="dq","dq",'Results Input'!O33))</f>
        <v>np</v>
      </c>
      <c r="K115" s="62" t="str">
        <f t="shared" si="9"/>
        <v>np</v>
      </c>
      <c r="L115" s="67" t="str">
        <f t="shared" si="13"/>
        <v>np</v>
      </c>
      <c r="M115" s="68" t="str">
        <f>'Results Input'!E33</f>
        <v>Freestyle</v>
      </c>
      <c r="N115" s="54" t="str">
        <f>'Results Input'!D33</f>
        <v>100m</v>
      </c>
      <c r="O115" s="62" t="str">
        <f t="shared" si="11"/>
        <v>Freestyle0100</v>
      </c>
      <c r="P115" s="62" t="str">
        <f>IF(O115="","",IF(D115="","",VLOOKUP(O115,'Lookup Tables'!$B$3:$G$25,6,FALSE)))</f>
        <v>02</v>
      </c>
      <c r="Q115" s="69" t="s">
        <v>117</v>
      </c>
      <c r="R115" s="70"/>
      <c r="S115" s="85" t="str">
        <f t="shared" si="10"/>
        <v/>
      </c>
    </row>
    <row r="116" spans="2:19" x14ac:dyDescent="0.2">
      <c r="B116" s="62">
        <v>3</v>
      </c>
      <c r="C116" s="54">
        <f>'Results Input'!A34</f>
        <v>28</v>
      </c>
      <c r="D116" s="54" t="str">
        <f>IF(LEFT('Results Input'!F34,1)="O","M",IF(LEFT('Results Input'!F34,1)="F","F","ERROR"))</f>
        <v>F</v>
      </c>
      <c r="E116" s="63" t="str">
        <f>PROPER('Lane 3'!G42)</f>
        <v/>
      </c>
      <c r="F116" s="63" t="str">
        <f>PROPER('Lane 3'!H42)</f>
        <v/>
      </c>
      <c r="G116" s="64" t="e">
        <f>VLOOKUP(Instructions!$I$28,'Lookup Tables'!$B$55:$E$76,3,FALSE)</f>
        <v>#N/A</v>
      </c>
      <c r="H116" s="65">
        <f>'Lane 3'!I42</f>
        <v>0</v>
      </c>
      <c r="I116" s="62" t="str">
        <f t="shared" si="12"/>
        <v>000100</v>
      </c>
      <c r="J116" s="77" t="str">
        <f>IF('Results Input'!O34="np","np",IF(LEFT('Results Input'!O34,2)="dq","dq",'Results Input'!O34))</f>
        <v>np</v>
      </c>
      <c r="K116" s="62" t="str">
        <f t="shared" si="9"/>
        <v>np</v>
      </c>
      <c r="L116" s="67" t="str">
        <f t="shared" si="13"/>
        <v>np</v>
      </c>
      <c r="M116" s="68" t="str">
        <f>'Results Input'!E34</f>
        <v>Freestyle</v>
      </c>
      <c r="N116" s="54" t="str">
        <f>'Results Input'!D34</f>
        <v>100m</v>
      </c>
      <c r="O116" s="62" t="str">
        <f t="shared" si="11"/>
        <v>Freestyle0100</v>
      </c>
      <c r="P116" s="62" t="str">
        <f>IF(O116="","",IF(D116="","",VLOOKUP(O116,'Lookup Tables'!$B$3:$G$25,6,FALSE)))</f>
        <v>02</v>
      </c>
      <c r="Q116" s="69" t="s">
        <v>117</v>
      </c>
      <c r="R116" s="70"/>
      <c r="S116" s="85" t="str">
        <f t="shared" si="10"/>
        <v/>
      </c>
    </row>
    <row r="117" spans="2:19" x14ac:dyDescent="0.2">
      <c r="B117" s="62">
        <v>3</v>
      </c>
      <c r="C117" s="54">
        <f>'Results Input'!A35</f>
        <v>29</v>
      </c>
      <c r="D117" s="54" t="str">
        <f>IF(LEFT('Results Input'!F35,1)="O","M",IF(LEFT('Results Input'!F35,1)="F","F","ERROR"))</f>
        <v>M</v>
      </c>
      <c r="E117" s="63" t="str">
        <f>PROPER('Lane 3'!G43)</f>
        <v/>
      </c>
      <c r="F117" s="63" t="str">
        <f>PROPER('Lane 3'!H43)</f>
        <v/>
      </c>
      <c r="G117" s="64" t="e">
        <f>VLOOKUP(Instructions!$I$28,'Lookup Tables'!$B$55:$E$76,3,FALSE)</f>
        <v>#N/A</v>
      </c>
      <c r="H117" s="65">
        <f>'Lane 3'!I43</f>
        <v>0</v>
      </c>
      <c r="I117" s="62" t="str">
        <f t="shared" si="12"/>
        <v>000100</v>
      </c>
      <c r="J117" s="77" t="str">
        <f>IF('Results Input'!O35="np","np",IF(LEFT('Results Input'!O35,2)="dq","dq",'Results Input'!O35))</f>
        <v>np</v>
      </c>
      <c r="K117" s="62" t="str">
        <f t="shared" si="9"/>
        <v>np</v>
      </c>
      <c r="L117" s="67" t="str">
        <f t="shared" si="13"/>
        <v>np</v>
      </c>
      <c r="M117" s="68" t="str">
        <f>'Results Input'!E35</f>
        <v>Backstroke</v>
      </c>
      <c r="N117" s="54" t="str">
        <f>'Results Input'!D35</f>
        <v>100m</v>
      </c>
      <c r="O117" s="62" t="str">
        <f t="shared" si="11"/>
        <v>Backstroke0100</v>
      </c>
      <c r="P117" s="62" t="str">
        <f>IF(O117="","",IF(D117="","",VLOOKUP(O117,'Lookup Tables'!$B$3:$G$25,6,FALSE)))</f>
        <v>14</v>
      </c>
      <c r="Q117" s="69" t="s">
        <v>117</v>
      </c>
      <c r="R117" s="70"/>
      <c r="S117" s="85" t="str">
        <f t="shared" si="10"/>
        <v/>
      </c>
    </row>
    <row r="118" spans="2:19" x14ac:dyDescent="0.2">
      <c r="B118" s="62">
        <v>3</v>
      </c>
      <c r="C118" s="54">
        <f>'Results Input'!A36</f>
        <v>30</v>
      </c>
      <c r="D118" s="54" t="str">
        <f>IF(LEFT('Results Input'!F36,1)="O","M",IF(LEFT('Results Input'!F36,1)="F","F","ERROR"))</f>
        <v>F</v>
      </c>
      <c r="E118" s="63" t="str">
        <f>PROPER('Lane 3'!G44)</f>
        <v/>
      </c>
      <c r="F118" s="63" t="str">
        <f>PROPER('Lane 3'!H44)</f>
        <v/>
      </c>
      <c r="G118" s="64" t="e">
        <f>VLOOKUP(Instructions!$I$28,'Lookup Tables'!$B$55:$E$76,3,FALSE)</f>
        <v>#N/A</v>
      </c>
      <c r="H118" s="65">
        <f>'Lane 3'!I44</f>
        <v>0</v>
      </c>
      <c r="I118" s="62" t="str">
        <f t="shared" si="12"/>
        <v>000100</v>
      </c>
      <c r="J118" s="77" t="str">
        <f>IF('Results Input'!O36="np","np",IF(LEFT('Results Input'!O36,2)="dq","dq",'Results Input'!O36))</f>
        <v>np</v>
      </c>
      <c r="K118" s="62" t="str">
        <f t="shared" si="9"/>
        <v>np</v>
      </c>
      <c r="L118" s="67" t="str">
        <f t="shared" si="13"/>
        <v>np</v>
      </c>
      <c r="M118" s="68" t="str">
        <f>'Results Input'!E36</f>
        <v>Backstroke</v>
      </c>
      <c r="N118" s="54" t="str">
        <f>'Results Input'!D36</f>
        <v>100m</v>
      </c>
      <c r="O118" s="62" t="str">
        <f t="shared" si="11"/>
        <v>Backstroke0100</v>
      </c>
      <c r="P118" s="62" t="str">
        <f>IF(O118="","",IF(D118="","",VLOOKUP(O118,'Lookup Tables'!$B$3:$G$25,6,FALSE)))</f>
        <v>14</v>
      </c>
      <c r="Q118" s="69" t="s">
        <v>117</v>
      </c>
      <c r="R118" s="70"/>
      <c r="S118" s="85" t="str">
        <f t="shared" si="10"/>
        <v/>
      </c>
    </row>
    <row r="119" spans="2:19" x14ac:dyDescent="0.2">
      <c r="B119" s="62">
        <v>3</v>
      </c>
      <c r="C119" s="54">
        <f>'Results Input'!A37</f>
        <v>31</v>
      </c>
      <c r="D119" s="54" t="str">
        <f>IF(LEFT('Results Input'!F37,1)="O","M",IF(LEFT('Results Input'!F37,1)="F","F","ERROR"))</f>
        <v>M</v>
      </c>
      <c r="E119" s="63" t="str">
        <f>PROPER('Lane 3'!G45)</f>
        <v/>
      </c>
      <c r="F119" s="63" t="str">
        <f>PROPER('Lane 3'!H45)</f>
        <v/>
      </c>
      <c r="G119" s="64" t="e">
        <f>VLOOKUP(Instructions!$I$28,'Lookup Tables'!$B$55:$E$76,3,FALSE)</f>
        <v>#N/A</v>
      </c>
      <c r="H119" s="65">
        <f>'Lane 3'!I45</f>
        <v>0</v>
      </c>
      <c r="I119" s="62" t="str">
        <f t="shared" si="12"/>
        <v>000100</v>
      </c>
      <c r="J119" s="77" t="str">
        <f>IF('Results Input'!O37="np","np",IF(LEFT('Results Input'!O37,2)="dq","dq",'Results Input'!O37))</f>
        <v>np</v>
      </c>
      <c r="K119" s="62" t="str">
        <f t="shared" si="9"/>
        <v>np</v>
      </c>
      <c r="L119" s="67" t="str">
        <f t="shared" si="13"/>
        <v>np</v>
      </c>
      <c r="M119" s="68" t="str">
        <f>'Results Input'!E37</f>
        <v>Freestyle</v>
      </c>
      <c r="N119" s="54" t="str">
        <f>'Results Input'!D37</f>
        <v>50m</v>
      </c>
      <c r="O119" s="62" t="str">
        <f t="shared" si="11"/>
        <v>Freestyle0050</v>
      </c>
      <c r="P119" s="62" t="str">
        <f>IF(O119="","",IF(D119="","",VLOOKUP(O119,'Lookup Tables'!$B$3:$G$25,6,FALSE)))</f>
        <v>01</v>
      </c>
      <c r="Q119" s="69" t="s">
        <v>117</v>
      </c>
      <c r="R119" s="70"/>
      <c r="S119" s="85" t="str">
        <f t="shared" si="10"/>
        <v/>
      </c>
    </row>
    <row r="120" spans="2:19" x14ac:dyDescent="0.2">
      <c r="B120" s="62">
        <v>3</v>
      </c>
      <c r="C120" s="54">
        <f>'Results Input'!A38</f>
        <v>32</v>
      </c>
      <c r="D120" s="54" t="str">
        <f>IF(LEFT('Results Input'!F38,1)="O","M",IF(LEFT('Results Input'!F38,1)="F","F","ERROR"))</f>
        <v>F</v>
      </c>
      <c r="E120" s="63" t="str">
        <f>PROPER('Lane 3'!G46)</f>
        <v/>
      </c>
      <c r="F120" s="63" t="str">
        <f>PROPER('Lane 3'!H46)</f>
        <v/>
      </c>
      <c r="G120" s="64" t="e">
        <f>VLOOKUP(Instructions!$I$28,'Lookup Tables'!$B$55:$E$76,3,FALSE)</f>
        <v>#N/A</v>
      </c>
      <c r="H120" s="65">
        <f>'Lane 3'!I46</f>
        <v>0</v>
      </c>
      <c r="I120" s="62" t="str">
        <f t="shared" si="12"/>
        <v>000100</v>
      </c>
      <c r="J120" s="77" t="str">
        <f>IF('Results Input'!O38="np","np",IF(LEFT('Results Input'!O38,2)="dq","dq",'Results Input'!O38))</f>
        <v>np</v>
      </c>
      <c r="K120" s="62" t="str">
        <f t="shared" si="9"/>
        <v>np</v>
      </c>
      <c r="L120" s="67" t="str">
        <f t="shared" si="13"/>
        <v>np</v>
      </c>
      <c r="M120" s="68" t="str">
        <f>'Results Input'!E38</f>
        <v>Freestyle</v>
      </c>
      <c r="N120" s="54" t="str">
        <f>'Results Input'!D38</f>
        <v>50m</v>
      </c>
      <c r="O120" s="62" t="str">
        <f t="shared" si="11"/>
        <v>Freestyle0050</v>
      </c>
      <c r="P120" s="62" t="str">
        <f>IF(O120="","",IF(D120="","",VLOOKUP(O120,'Lookup Tables'!$B$3:$G$25,6,FALSE)))</f>
        <v>01</v>
      </c>
      <c r="Q120" s="69" t="s">
        <v>117</v>
      </c>
      <c r="R120" s="70"/>
      <c r="S120" s="85" t="str">
        <f t="shared" si="10"/>
        <v/>
      </c>
    </row>
    <row r="121" spans="2:19" x14ac:dyDescent="0.2">
      <c r="B121" s="62">
        <v>3</v>
      </c>
      <c r="C121" s="54">
        <f>'Results Input'!A39</f>
        <v>33</v>
      </c>
      <c r="D121" s="54" t="str">
        <f>IF(LEFT('Results Input'!F39,1)="O","M",IF(LEFT('Results Input'!F39,1)="F","F","ERROR"))</f>
        <v>M</v>
      </c>
      <c r="E121" s="63" t="str">
        <f>PROPER('Lane 3'!G47)</f>
        <v/>
      </c>
      <c r="F121" s="63" t="str">
        <f>PROPER('Lane 3'!H47)</f>
        <v/>
      </c>
      <c r="G121" s="64" t="e">
        <f>VLOOKUP(Instructions!$I$28,'Lookup Tables'!$B$55:$E$76,3,FALSE)</f>
        <v>#N/A</v>
      </c>
      <c r="H121" s="65">
        <f>'Lane 3'!I47</f>
        <v>0</v>
      </c>
      <c r="I121" s="62" t="str">
        <f t="shared" si="12"/>
        <v>000100</v>
      </c>
      <c r="J121" s="77" t="str">
        <f>IF('Results Input'!O39="np","np",IF(LEFT('Results Input'!O39,2)="dq","dq",'Results Input'!O39))</f>
        <v>np</v>
      </c>
      <c r="K121" s="62" t="str">
        <f t="shared" si="9"/>
        <v>np</v>
      </c>
      <c r="L121" s="67" t="str">
        <f t="shared" si="13"/>
        <v>np</v>
      </c>
      <c r="M121" s="68" t="str">
        <f>'Results Input'!E39</f>
        <v>I.M.</v>
      </c>
      <c r="N121" s="54" t="str">
        <f>'Results Input'!D39</f>
        <v>100m</v>
      </c>
      <c r="O121" s="62" t="str">
        <f t="shared" si="11"/>
        <v>IM0100</v>
      </c>
      <c r="P121" s="62" t="str">
        <f>IF(O121="","",IF(D121="","",VLOOKUP(O121,'Lookup Tables'!$B$3:$G$25,6,FALSE)))</f>
        <v>29</v>
      </c>
      <c r="Q121" s="69" t="s">
        <v>117</v>
      </c>
      <c r="R121" s="70"/>
      <c r="S121" s="85" t="str">
        <f t="shared" si="10"/>
        <v/>
      </c>
    </row>
    <row r="122" spans="2:19" x14ac:dyDescent="0.2">
      <c r="B122" s="62">
        <v>3</v>
      </c>
      <c r="C122" s="54">
        <f>'Results Input'!A40</f>
        <v>34</v>
      </c>
      <c r="D122" s="54" t="str">
        <f>IF(LEFT('Results Input'!F40,1)="O","M",IF(LEFT('Results Input'!F40,1)="F","F","ERROR"))</f>
        <v>F</v>
      </c>
      <c r="E122" s="63" t="str">
        <f>PROPER('Lane 3'!G48)</f>
        <v/>
      </c>
      <c r="F122" s="63" t="str">
        <f>PROPER('Lane 3'!H48)</f>
        <v/>
      </c>
      <c r="G122" s="64" t="e">
        <f>VLOOKUP(Instructions!$I$28,'Lookup Tables'!$B$55:$E$76,3,FALSE)</f>
        <v>#N/A</v>
      </c>
      <c r="H122" s="65">
        <f>'Lane 3'!I48</f>
        <v>0</v>
      </c>
      <c r="I122" s="62" t="str">
        <f t="shared" si="12"/>
        <v>000100</v>
      </c>
      <c r="J122" s="77" t="str">
        <f>IF('Results Input'!O40="np","np",IF(LEFT('Results Input'!O40,2)="dq","dq",'Results Input'!O40))</f>
        <v>np</v>
      </c>
      <c r="K122" s="62" t="str">
        <f t="shared" si="9"/>
        <v>np</v>
      </c>
      <c r="L122" s="67" t="str">
        <f t="shared" si="13"/>
        <v>np</v>
      </c>
      <c r="M122" s="68" t="str">
        <f>'Results Input'!E40</f>
        <v>I.M.</v>
      </c>
      <c r="N122" s="54" t="str">
        <f>'Results Input'!D40</f>
        <v>100m</v>
      </c>
      <c r="O122" s="62" t="str">
        <f t="shared" si="11"/>
        <v>IM0100</v>
      </c>
      <c r="P122" s="62" t="str">
        <f>IF(O122="","",IF(D122="","",VLOOKUP(O122,'Lookup Tables'!$B$3:$G$25,6,FALSE)))</f>
        <v>29</v>
      </c>
      <c r="Q122" s="69" t="s">
        <v>117</v>
      </c>
      <c r="R122" s="70"/>
      <c r="S122" s="85" t="str">
        <f t="shared" si="10"/>
        <v/>
      </c>
    </row>
    <row r="123" spans="2:19" x14ac:dyDescent="0.2">
      <c r="B123" s="62">
        <v>3</v>
      </c>
      <c r="C123" s="54">
        <f>'Results Input'!A41</f>
        <v>35</v>
      </c>
      <c r="D123" s="54" t="str">
        <f>IF(LEFT('Results Input'!F41,1)="O","M",IF(LEFT('Results Input'!F41,1)="F","F","ERROR"))</f>
        <v>M</v>
      </c>
      <c r="E123" s="63" t="str">
        <f>PROPER('Lane 3'!G49)</f>
        <v/>
      </c>
      <c r="F123" s="63" t="str">
        <f>PROPER('Lane 3'!H49)</f>
        <v/>
      </c>
      <c r="G123" s="64" t="e">
        <f>VLOOKUP(Instructions!$I$28,'Lookup Tables'!$B$55:$E$76,3,FALSE)</f>
        <v>#N/A</v>
      </c>
      <c r="H123" s="65">
        <f>'Lane 3'!I49</f>
        <v>0</v>
      </c>
      <c r="I123" s="62" t="str">
        <f t="shared" si="12"/>
        <v>000100</v>
      </c>
      <c r="J123" s="77" t="str">
        <f>IF('Results Input'!O41="np","np",IF(LEFT('Results Input'!O41,2)="dq","dq",'Results Input'!O41))</f>
        <v>np</v>
      </c>
      <c r="K123" s="62" t="str">
        <f t="shared" si="9"/>
        <v>np</v>
      </c>
      <c r="L123" s="67" t="str">
        <f t="shared" si="13"/>
        <v>np</v>
      </c>
      <c r="M123" s="68" t="str">
        <f>'Results Input'!E41</f>
        <v>Breaststroke</v>
      </c>
      <c r="N123" s="54" t="str">
        <f>'Results Input'!D41</f>
        <v>50m</v>
      </c>
      <c r="O123" s="62" t="str">
        <f t="shared" si="11"/>
        <v>Breaststroke0050</v>
      </c>
      <c r="P123" s="62" t="str">
        <f>IF(O123="","",IF(D123="","",VLOOKUP(O123,'Lookup Tables'!$B$3:$G$25,6,FALSE)))</f>
        <v>07</v>
      </c>
      <c r="Q123" s="69" t="s">
        <v>117</v>
      </c>
      <c r="R123" s="70"/>
      <c r="S123" s="85" t="str">
        <f t="shared" si="10"/>
        <v/>
      </c>
    </row>
    <row r="124" spans="2:19" x14ac:dyDescent="0.2">
      <c r="B124" s="62">
        <v>3</v>
      </c>
      <c r="C124" s="54">
        <f>'Results Input'!A42</f>
        <v>36</v>
      </c>
      <c r="D124" s="54" t="str">
        <f>IF(LEFT('Results Input'!F42,1)="O","M",IF(LEFT('Results Input'!F42,1)="F","F","ERROR"))</f>
        <v>F</v>
      </c>
      <c r="E124" s="63" t="str">
        <f>PROPER('Lane 3'!G50)</f>
        <v/>
      </c>
      <c r="F124" s="63" t="str">
        <f>PROPER('Lane 3'!H50)</f>
        <v/>
      </c>
      <c r="G124" s="64" t="e">
        <f>VLOOKUP(Instructions!$I$28,'Lookup Tables'!$B$55:$E$76,3,FALSE)</f>
        <v>#N/A</v>
      </c>
      <c r="H124" s="65">
        <f>'Lane 3'!I50</f>
        <v>0</v>
      </c>
      <c r="I124" s="62" t="str">
        <f t="shared" si="12"/>
        <v>000100</v>
      </c>
      <c r="J124" s="77" t="str">
        <f>IF('Results Input'!O42="np","np",IF(LEFT('Results Input'!O42,2)="dq","dq",'Results Input'!O42))</f>
        <v>np</v>
      </c>
      <c r="K124" s="62" t="str">
        <f t="shared" si="9"/>
        <v>np</v>
      </c>
      <c r="L124" s="67" t="str">
        <f t="shared" si="13"/>
        <v>np</v>
      </c>
      <c r="M124" s="68" t="str">
        <f>'Results Input'!E42</f>
        <v>Breaststroke</v>
      </c>
      <c r="N124" s="54" t="str">
        <f>'Results Input'!D42</f>
        <v>50m</v>
      </c>
      <c r="O124" s="62" t="str">
        <f t="shared" si="11"/>
        <v>Breaststroke0050</v>
      </c>
      <c r="P124" s="62" t="str">
        <f>IF(O124="","",IF(D124="","",VLOOKUP(O124,'Lookup Tables'!$B$3:$G$25,6,FALSE)))</f>
        <v>07</v>
      </c>
      <c r="Q124" s="69" t="s">
        <v>117</v>
      </c>
      <c r="R124" s="70"/>
      <c r="S124" s="85" t="str">
        <f t="shared" si="10"/>
        <v/>
      </c>
    </row>
    <row r="125" spans="2:19" x14ac:dyDescent="0.2">
      <c r="B125" s="62">
        <v>3</v>
      </c>
      <c r="C125" s="54">
        <f>'Results Input'!A43</f>
        <v>37</v>
      </c>
      <c r="D125" s="54" t="str">
        <f>IF(LEFT('Results Input'!F43,1)="O","M",IF(LEFT('Results Input'!F43,1)="F","F","ERROR"))</f>
        <v>M</v>
      </c>
      <c r="E125" s="63" t="str">
        <f>PROPER('Lane 3'!G51)</f>
        <v/>
      </c>
      <c r="F125" s="63" t="str">
        <f>PROPER('Lane 3'!H51)</f>
        <v/>
      </c>
      <c r="G125" s="64" t="e">
        <f>VLOOKUP(Instructions!$I$28,'Lookup Tables'!$B$55:$E$76,3,FALSE)</f>
        <v>#N/A</v>
      </c>
      <c r="H125" s="65">
        <f>'Lane 3'!I51</f>
        <v>0</v>
      </c>
      <c r="I125" s="62" t="str">
        <f t="shared" si="12"/>
        <v>000100</v>
      </c>
      <c r="J125" s="77" t="str">
        <f>IF('Results Input'!O43="np","np",IF(LEFT('Results Input'!O43,2)="dq","dq",'Results Input'!O43))</f>
        <v>np</v>
      </c>
      <c r="K125" s="62" t="str">
        <f t="shared" si="9"/>
        <v>np</v>
      </c>
      <c r="L125" s="67" t="str">
        <f t="shared" si="13"/>
        <v>np</v>
      </c>
      <c r="M125" s="68" t="str">
        <f>'Results Input'!E43</f>
        <v>Backstroke</v>
      </c>
      <c r="N125" s="54" t="str">
        <f>'Results Input'!D43</f>
        <v>100m</v>
      </c>
      <c r="O125" s="62" t="str">
        <f t="shared" si="11"/>
        <v>Backstroke0100</v>
      </c>
      <c r="P125" s="62" t="str">
        <f>IF(O125="","",IF(D125="","",VLOOKUP(O125,'Lookup Tables'!$B$3:$G$25,6,FALSE)))</f>
        <v>14</v>
      </c>
      <c r="Q125" s="69" t="s">
        <v>117</v>
      </c>
      <c r="R125" s="70"/>
      <c r="S125" s="85" t="str">
        <f t="shared" si="10"/>
        <v/>
      </c>
    </row>
    <row r="126" spans="2:19" x14ac:dyDescent="0.2">
      <c r="B126" s="62">
        <v>3</v>
      </c>
      <c r="C126" s="54">
        <f>'Results Input'!A44</f>
        <v>38</v>
      </c>
      <c r="D126" s="54" t="str">
        <f>IF(LEFT('Results Input'!F44,1)="O","M",IF(LEFT('Results Input'!F44,1)="F","F","ERROR"))</f>
        <v>F</v>
      </c>
      <c r="E126" s="63" t="str">
        <f>PROPER('Lane 3'!G52)</f>
        <v/>
      </c>
      <c r="F126" s="63" t="str">
        <f>PROPER('Lane 3'!H52)</f>
        <v/>
      </c>
      <c r="G126" s="64" t="e">
        <f>VLOOKUP(Instructions!$I$28,'Lookup Tables'!$B$55:$E$76,3,FALSE)</f>
        <v>#N/A</v>
      </c>
      <c r="H126" s="65">
        <f>'Lane 3'!I52</f>
        <v>0</v>
      </c>
      <c r="I126" s="62" t="str">
        <f t="shared" si="12"/>
        <v>000100</v>
      </c>
      <c r="J126" s="77" t="str">
        <f>IF('Results Input'!O44="np","np",IF(LEFT('Results Input'!O44,2)="dq","dq",'Results Input'!O44))</f>
        <v>np</v>
      </c>
      <c r="K126" s="62" t="str">
        <f t="shared" si="9"/>
        <v>np</v>
      </c>
      <c r="L126" s="67" t="str">
        <f t="shared" si="13"/>
        <v>np</v>
      </c>
      <c r="M126" s="68" t="str">
        <f>'Results Input'!E44</f>
        <v>Backstroke</v>
      </c>
      <c r="N126" s="54" t="str">
        <f>'Results Input'!D44</f>
        <v>100m</v>
      </c>
      <c r="O126" s="62" t="str">
        <f t="shared" si="11"/>
        <v>Backstroke0100</v>
      </c>
      <c r="P126" s="62" t="str">
        <f>IF(O126="","",IF(D126="","",VLOOKUP(O126,'Lookup Tables'!$B$3:$G$25,6,FALSE)))</f>
        <v>14</v>
      </c>
      <c r="Q126" s="69" t="s">
        <v>117</v>
      </c>
      <c r="R126" s="70"/>
      <c r="S126" s="85" t="str">
        <f t="shared" si="10"/>
        <v/>
      </c>
    </row>
    <row r="127" spans="2:19" x14ac:dyDescent="0.2">
      <c r="B127" s="62">
        <v>3</v>
      </c>
      <c r="C127" s="54">
        <f>'Results Input'!A45</f>
        <v>39</v>
      </c>
      <c r="D127" s="54" t="str">
        <f>IF(LEFT('Results Input'!F45,1)="O","M",IF(LEFT('Results Input'!F45,1)="F","F","ERROR"))</f>
        <v>M</v>
      </c>
      <c r="E127" s="63" t="str">
        <f>PROPER('Lane 3'!G53)</f>
        <v/>
      </c>
      <c r="F127" s="63" t="str">
        <f>PROPER('Lane 3'!H53)</f>
        <v/>
      </c>
      <c r="G127" s="64" t="e">
        <f>VLOOKUP(Instructions!$I$28,'Lookup Tables'!$B$55:$E$76,3,FALSE)</f>
        <v>#N/A</v>
      </c>
      <c r="H127" s="65">
        <f>'Lane 3'!I53</f>
        <v>0</v>
      </c>
      <c r="I127" s="62" t="str">
        <f t="shared" si="12"/>
        <v>000100</v>
      </c>
      <c r="J127" s="77" t="str">
        <f>IF('Results Input'!O45="np","np",IF(LEFT('Results Input'!O45,2)="dq","dq",'Results Input'!O45))</f>
        <v>np</v>
      </c>
      <c r="K127" s="62" t="str">
        <f t="shared" si="9"/>
        <v>np</v>
      </c>
      <c r="L127" s="67" t="str">
        <f t="shared" si="13"/>
        <v>np</v>
      </c>
      <c r="M127" s="68" t="str">
        <f>'Results Input'!E45</f>
        <v>Freestyle</v>
      </c>
      <c r="N127" s="54" t="str">
        <f>'Results Input'!D45</f>
        <v>100m</v>
      </c>
      <c r="O127" s="62" t="str">
        <f t="shared" si="11"/>
        <v>Freestyle0100</v>
      </c>
      <c r="P127" s="62" t="str">
        <f>IF(O127="","",IF(D127="","",VLOOKUP(O127,'Lookup Tables'!$B$3:$G$25,6,FALSE)))</f>
        <v>02</v>
      </c>
      <c r="Q127" s="69" t="s">
        <v>117</v>
      </c>
      <c r="R127" s="70"/>
      <c r="S127" s="85" t="str">
        <f t="shared" si="10"/>
        <v/>
      </c>
    </row>
    <row r="128" spans="2:19" x14ac:dyDescent="0.2">
      <c r="B128" s="62">
        <v>3</v>
      </c>
      <c r="C128" s="54">
        <f>'Results Input'!A46</f>
        <v>40</v>
      </c>
      <c r="D128" s="54" t="str">
        <f>IF(LEFT('Results Input'!F46,1)="O","M",IF(LEFT('Results Input'!F46,1)="F","F","ERROR"))</f>
        <v>F</v>
      </c>
      <c r="E128" s="63" t="str">
        <f>PROPER('Lane 3'!G54)</f>
        <v/>
      </c>
      <c r="F128" s="63" t="str">
        <f>PROPER('Lane 3'!H54)</f>
        <v/>
      </c>
      <c r="G128" s="64" t="e">
        <f>VLOOKUP(Instructions!$I$28,'Lookup Tables'!$B$55:$E$76,3,FALSE)</f>
        <v>#N/A</v>
      </c>
      <c r="H128" s="65">
        <f>'Lane 3'!I54</f>
        <v>0</v>
      </c>
      <c r="I128" s="62" t="str">
        <f t="shared" si="12"/>
        <v>000100</v>
      </c>
      <c r="J128" s="77" t="str">
        <f>IF('Results Input'!O46="np","np",IF(LEFT('Results Input'!O46,2)="dq","dq",'Results Input'!O46))</f>
        <v>np</v>
      </c>
      <c r="K128" s="62" t="str">
        <f t="shared" si="9"/>
        <v>np</v>
      </c>
      <c r="L128" s="67" t="str">
        <f t="shared" si="13"/>
        <v>np</v>
      </c>
      <c r="M128" s="68" t="str">
        <f>'Results Input'!E46</f>
        <v>Freestyle</v>
      </c>
      <c r="N128" s="54" t="str">
        <f>'Results Input'!D46</f>
        <v>100m</v>
      </c>
      <c r="O128" s="62" t="str">
        <f t="shared" si="11"/>
        <v>Freestyle0100</v>
      </c>
      <c r="P128" s="62" t="str">
        <f>IF(O128="","",IF(D128="","",VLOOKUP(O128,'Lookup Tables'!$B$3:$G$25,6,FALSE)))</f>
        <v>02</v>
      </c>
      <c r="Q128" s="69" t="s">
        <v>117</v>
      </c>
      <c r="R128" s="70"/>
      <c r="S128" s="85" t="str">
        <f t="shared" si="10"/>
        <v/>
      </c>
    </row>
    <row r="129" spans="2:19" x14ac:dyDescent="0.2">
      <c r="B129" s="62">
        <v>3</v>
      </c>
      <c r="C129" s="54">
        <f>'Results Input'!A47</f>
        <v>41</v>
      </c>
      <c r="D129" s="54" t="str">
        <f>IF(LEFT('Results Input'!F47,1)="O","M",IF(LEFT('Results Input'!F47,1)="F","F","ERROR"))</f>
        <v>M</v>
      </c>
      <c r="E129" s="63" t="str">
        <f>PROPER('Lane 3'!G55)</f>
        <v/>
      </c>
      <c r="F129" s="63" t="str">
        <f>PROPER('Lane 3'!H55)</f>
        <v/>
      </c>
      <c r="G129" s="64" t="e">
        <f>VLOOKUP(Instructions!$I$28,'Lookup Tables'!$B$55:$E$76,3,FALSE)</f>
        <v>#N/A</v>
      </c>
      <c r="H129" s="65">
        <f>'Lane 3'!I55</f>
        <v>0</v>
      </c>
      <c r="I129" s="62" t="str">
        <f t="shared" si="12"/>
        <v>000100</v>
      </c>
      <c r="J129" s="77" t="str">
        <f>IF('Results Input'!O47="np","np",IF(LEFT('Results Input'!O47,2)="dq","dq",'Results Input'!O47))</f>
        <v>np</v>
      </c>
      <c r="K129" s="62" t="str">
        <f t="shared" si="9"/>
        <v>np</v>
      </c>
      <c r="L129" s="67" t="str">
        <f t="shared" si="13"/>
        <v>np</v>
      </c>
      <c r="M129" s="68" t="str">
        <f>'Results Input'!E47</f>
        <v>Butterfly</v>
      </c>
      <c r="N129" s="54" t="str">
        <f>'Results Input'!D47</f>
        <v>50m</v>
      </c>
      <c r="O129" s="62" t="str">
        <f t="shared" si="11"/>
        <v>Butterfly0050</v>
      </c>
      <c r="P129" s="62" t="str">
        <f>IF(O129="","",IF(D129="","",VLOOKUP(O129,'Lookup Tables'!$B$3:$G$25,6,FALSE)))</f>
        <v>10</v>
      </c>
      <c r="Q129" s="69" t="s">
        <v>117</v>
      </c>
      <c r="R129" s="70"/>
      <c r="S129" s="85" t="str">
        <f t="shared" si="10"/>
        <v/>
      </c>
    </row>
    <row r="130" spans="2:19" x14ac:dyDescent="0.2">
      <c r="B130" s="62">
        <v>3</v>
      </c>
      <c r="C130" s="54">
        <f>'Results Input'!A48</f>
        <v>42</v>
      </c>
      <c r="D130" s="54" t="str">
        <f>IF(LEFT('Results Input'!F48,1)="O","M",IF(LEFT('Results Input'!F48,1)="F","F","ERROR"))</f>
        <v>F</v>
      </c>
      <c r="E130" s="63" t="str">
        <f>PROPER('Lane 3'!G56)</f>
        <v/>
      </c>
      <c r="F130" s="63" t="str">
        <f>PROPER('Lane 3'!H56)</f>
        <v/>
      </c>
      <c r="G130" s="64" t="e">
        <f>VLOOKUP(Instructions!$I$28,'Lookup Tables'!$B$55:$E$76,3,FALSE)</f>
        <v>#N/A</v>
      </c>
      <c r="H130" s="65">
        <f>'Lane 3'!I56</f>
        <v>0</v>
      </c>
      <c r="I130" s="62" t="str">
        <f t="shared" si="12"/>
        <v>000100</v>
      </c>
      <c r="J130" s="77" t="str">
        <f>IF('Results Input'!O48="np","np",IF(LEFT('Results Input'!O48,2)="dq","dq",'Results Input'!O48))</f>
        <v>np</v>
      </c>
      <c r="K130" s="62" t="str">
        <f t="shared" si="9"/>
        <v>np</v>
      </c>
      <c r="L130" s="67" t="str">
        <f t="shared" si="13"/>
        <v>np</v>
      </c>
      <c r="M130" s="68" t="str">
        <f>'Results Input'!E48</f>
        <v>Butterfly</v>
      </c>
      <c r="N130" s="54" t="str">
        <f>'Results Input'!D48</f>
        <v>50m</v>
      </c>
      <c r="O130" s="62" t="str">
        <f t="shared" si="11"/>
        <v>Butterfly0050</v>
      </c>
      <c r="P130" s="62" t="str">
        <f>IF(O130="","",IF(D130="","",VLOOKUP(O130,'Lookup Tables'!$B$3:$G$25,6,FALSE)))</f>
        <v>10</v>
      </c>
      <c r="Q130" s="69" t="s">
        <v>117</v>
      </c>
      <c r="R130" s="70"/>
      <c r="S130" s="85" t="str">
        <f t="shared" si="10"/>
        <v/>
      </c>
    </row>
    <row r="131" spans="2:19" x14ac:dyDescent="0.2">
      <c r="B131" s="62">
        <v>3</v>
      </c>
      <c r="C131" s="54">
        <f>'Results Input'!A49</f>
        <v>43</v>
      </c>
      <c r="D131" s="54" t="str">
        <f>IF(LEFT('Results Input'!F49,1)="O","M",IF(LEFT('Results Input'!F49,1)="F","F","ERROR"))</f>
        <v>M</v>
      </c>
      <c r="E131" s="63" t="str">
        <f>PROPER('Lane 3'!G57)</f>
        <v/>
      </c>
      <c r="F131" s="63" t="str">
        <f>PROPER('Lane 3'!H57)</f>
        <v/>
      </c>
      <c r="G131" s="64" t="e">
        <f>VLOOKUP(Instructions!$I$28,'Lookup Tables'!$B$55:$E$76,3,FALSE)</f>
        <v>#N/A</v>
      </c>
      <c r="H131" s="65">
        <f>'Lane 3'!I57</f>
        <v>0</v>
      </c>
      <c r="I131" s="62" t="str">
        <f t="shared" si="12"/>
        <v>000100</v>
      </c>
      <c r="J131" s="77" t="str">
        <f>IF('Results Input'!O49="np","np",IF(LEFT('Results Input'!O49,2)="dq","dq",'Results Input'!O49))</f>
        <v>np</v>
      </c>
      <c r="K131" s="62" t="str">
        <f t="shared" si="9"/>
        <v>np</v>
      </c>
      <c r="L131" s="67" t="str">
        <f t="shared" si="13"/>
        <v>np</v>
      </c>
      <c r="M131" s="68" t="str">
        <f>'Results Input'!E49</f>
        <v>Freestyle</v>
      </c>
      <c r="N131" s="54" t="str">
        <f>'Results Input'!D49</f>
        <v>100m</v>
      </c>
      <c r="O131" s="62" t="str">
        <f t="shared" si="11"/>
        <v>Freestyle0100</v>
      </c>
      <c r="P131" s="62" t="str">
        <f>IF(O131="","",IF(D131="","",VLOOKUP(O131,'Lookup Tables'!$B$3:$G$25,6,FALSE)))</f>
        <v>02</v>
      </c>
      <c r="Q131" s="69" t="s">
        <v>117</v>
      </c>
      <c r="R131" s="70"/>
      <c r="S131" s="85" t="str">
        <f t="shared" si="10"/>
        <v/>
      </c>
    </row>
    <row r="132" spans="2:19" x14ac:dyDescent="0.2">
      <c r="B132" s="62">
        <v>3</v>
      </c>
      <c r="C132" s="54">
        <f>'Results Input'!A50</f>
        <v>44</v>
      </c>
      <c r="D132" s="54" t="str">
        <f>IF(LEFT('Results Input'!F50,1)="O","M",IF(LEFT('Results Input'!F50,1)="F","F","ERROR"))</f>
        <v>F</v>
      </c>
      <c r="E132" s="63" t="str">
        <f>PROPER('Lane 3'!G58)</f>
        <v/>
      </c>
      <c r="F132" s="63" t="str">
        <f>PROPER('Lane 3'!H58)</f>
        <v/>
      </c>
      <c r="G132" s="64" t="e">
        <f>VLOOKUP(Instructions!$I$28,'Lookup Tables'!$B$55:$E$76,3,FALSE)</f>
        <v>#N/A</v>
      </c>
      <c r="H132" s="65">
        <f>'Lane 3'!I58</f>
        <v>0</v>
      </c>
      <c r="I132" s="62" t="str">
        <f t="shared" si="12"/>
        <v>000100</v>
      </c>
      <c r="J132" s="77" t="str">
        <f>IF('Results Input'!O50="np","np",IF(LEFT('Results Input'!O50,2)="dq","dq",'Results Input'!O50))</f>
        <v>np</v>
      </c>
      <c r="K132" s="62" t="str">
        <f t="shared" si="9"/>
        <v>np</v>
      </c>
      <c r="L132" s="67" t="str">
        <f t="shared" si="13"/>
        <v>np</v>
      </c>
      <c r="M132" s="68" t="str">
        <f>'Results Input'!E50</f>
        <v>Freestyle</v>
      </c>
      <c r="N132" s="54" t="str">
        <f>'Results Input'!D50</f>
        <v>100m</v>
      </c>
      <c r="O132" s="62" t="str">
        <f t="shared" ref="O132:O186" si="14">CONCATENATE(IF(LEFT(M132,4)="I.M.","IM",IF(LEFT(M132,1)="R","",M132)),IF(LEFT(M132,1)="R","",CONCATENATE("0",IF(N132="50m",CONCATENATE("0",LEFT(N132,2)),LEFT(N132,3)))))</f>
        <v>Freestyle0100</v>
      </c>
      <c r="P132" s="62" t="str">
        <f>IF(O132="","",IF(D132="","",VLOOKUP(O132,'Lookup Tables'!$B$3:$G$25,6,FALSE)))</f>
        <v>02</v>
      </c>
      <c r="Q132" s="69" t="s">
        <v>117</v>
      </c>
      <c r="R132" s="70"/>
      <c r="S132" s="85" t="str">
        <f t="shared" si="10"/>
        <v/>
      </c>
    </row>
    <row r="133" spans="2:19" x14ac:dyDescent="0.2">
      <c r="B133" s="62">
        <v>3</v>
      </c>
      <c r="C133" s="54">
        <f>'Results Input'!A51</f>
        <v>45</v>
      </c>
      <c r="D133" s="54" t="str">
        <f>IF(LEFT('Results Input'!F51,1)="O","M",IF(LEFT('Results Input'!F51,1)="F","F","ERROR"))</f>
        <v>M</v>
      </c>
      <c r="E133" s="63" t="str">
        <f>PROPER('Lane 3'!G59)</f>
        <v/>
      </c>
      <c r="F133" s="63" t="str">
        <f>PROPER('Lane 3'!H59)</f>
        <v/>
      </c>
      <c r="G133" s="64" t="e">
        <f>VLOOKUP(Instructions!$I$28,'Lookup Tables'!$B$55:$E$76,3,FALSE)</f>
        <v>#N/A</v>
      </c>
      <c r="H133" s="65">
        <f>'Lane 3'!I59</f>
        <v>0</v>
      </c>
      <c r="I133" s="62" t="str">
        <f t="shared" si="12"/>
        <v>000100</v>
      </c>
      <c r="J133" s="77" t="str">
        <f>IF('Results Input'!O51="np","np",IF(LEFT('Results Input'!O51,2)="dq","dq",'Results Input'!O51))</f>
        <v>np</v>
      </c>
      <c r="K133" s="62" t="str">
        <f t="shared" si="9"/>
        <v>np</v>
      </c>
      <c r="L133" s="67" t="str">
        <f t="shared" si="13"/>
        <v>np</v>
      </c>
      <c r="M133" s="68" t="str">
        <f>'Results Input'!E51</f>
        <v>Breaststroke</v>
      </c>
      <c r="N133" s="54" t="str">
        <f>'Results Input'!D51</f>
        <v>100m</v>
      </c>
      <c r="O133" s="62" t="str">
        <f t="shared" si="14"/>
        <v>Breaststroke0100</v>
      </c>
      <c r="P133" s="62" t="str">
        <f>IF(O133="","",IF(D133="","",VLOOKUP(O133,'Lookup Tables'!$B$3:$G$25,6,FALSE)))</f>
        <v>08</v>
      </c>
      <c r="Q133" s="69" t="s">
        <v>117</v>
      </c>
      <c r="R133" s="70"/>
      <c r="S133" s="85" t="str">
        <f t="shared" si="10"/>
        <v/>
      </c>
    </row>
    <row r="134" spans="2:19" x14ac:dyDescent="0.2">
      <c r="B134" s="62">
        <v>3</v>
      </c>
      <c r="C134" s="54">
        <f>'Results Input'!A52</f>
        <v>46</v>
      </c>
      <c r="D134" s="54" t="str">
        <f>IF(LEFT('Results Input'!F52,1)="O","M",IF(LEFT('Results Input'!F52,1)="F","F","ERROR"))</f>
        <v>F</v>
      </c>
      <c r="E134" s="63" t="str">
        <f>PROPER('Lane 3'!G60)</f>
        <v/>
      </c>
      <c r="F134" s="63" t="str">
        <f>PROPER('Lane 3'!H60)</f>
        <v/>
      </c>
      <c r="G134" s="64" t="e">
        <f>VLOOKUP(Instructions!$I$28,'Lookup Tables'!$B$55:$E$76,3,FALSE)</f>
        <v>#N/A</v>
      </c>
      <c r="H134" s="65">
        <f>'Lane 3'!I60</f>
        <v>0</v>
      </c>
      <c r="I134" s="62" t="str">
        <f t="shared" si="12"/>
        <v>000100</v>
      </c>
      <c r="J134" s="77" t="str">
        <f>IF('Results Input'!O52="np","np",IF(LEFT('Results Input'!O52,2)="dq","dq",'Results Input'!O52))</f>
        <v>np</v>
      </c>
      <c r="K134" s="62" t="str">
        <f t="shared" ref="K134:K197" si="15">IF(J134="dq","dq",IF(J134="np","np",IF(J134="dns","",SUM(J134*100))))</f>
        <v>np</v>
      </c>
      <c r="L134" s="67" t="str">
        <f t="shared" si="13"/>
        <v>np</v>
      </c>
      <c r="M134" s="68" t="str">
        <f>'Results Input'!E52</f>
        <v>Breaststroke</v>
      </c>
      <c r="N134" s="54" t="str">
        <f>'Results Input'!D52</f>
        <v>100m</v>
      </c>
      <c r="O134" s="62" t="str">
        <f t="shared" si="14"/>
        <v>Breaststroke0100</v>
      </c>
      <c r="P134" s="62" t="str">
        <f>IF(O134="","",IF(D134="","",VLOOKUP(O134,'Lookup Tables'!$B$3:$G$25,6,FALSE)))</f>
        <v>08</v>
      </c>
      <c r="Q134" s="69" t="s">
        <v>117</v>
      </c>
      <c r="R134" s="70"/>
      <c r="S134" s="85" t="str">
        <f t="shared" ref="S134:S197" si="16">IF(E134="","",IF(J134="np","",IF(LEFT(J134,2)="dq","",IF(L134="","",CONCATENATE(D134,",",F134,",",E134,",",G134,",",I134,",",L134,",",P134,",",Q134)))))</f>
        <v/>
      </c>
    </row>
    <row r="135" spans="2:19" x14ac:dyDescent="0.2">
      <c r="B135" s="62">
        <v>3</v>
      </c>
      <c r="C135" s="54">
        <f>'Results Input'!A53</f>
        <v>47</v>
      </c>
      <c r="D135" s="54" t="str">
        <f>IF(LEFT('Results Input'!F53,1)="O","M",IF(LEFT('Results Input'!F53,1)="F","F","ERROR"))</f>
        <v>M</v>
      </c>
      <c r="E135" s="63" t="str">
        <f>PROPER('Lane 3'!G61)</f>
        <v/>
      </c>
      <c r="F135" s="63" t="str">
        <f>PROPER('Lane 3'!H61)</f>
        <v/>
      </c>
      <c r="G135" s="64" t="e">
        <f>VLOOKUP(Instructions!$I$28,'Lookup Tables'!$B$55:$E$76,3,FALSE)</f>
        <v>#N/A</v>
      </c>
      <c r="H135" s="65">
        <f>'Lane 3'!I61</f>
        <v>0</v>
      </c>
      <c r="I135" s="62" t="str">
        <f t="shared" si="12"/>
        <v>000100</v>
      </c>
      <c r="J135" s="77" t="str">
        <f>IF('Results Input'!O53="np","np",IF(LEFT('Results Input'!O53,2)="dq","dq",'Results Input'!O53))</f>
        <v>np</v>
      </c>
      <c r="K135" s="62" t="str">
        <f t="shared" si="15"/>
        <v>np</v>
      </c>
      <c r="L135" s="67" t="str">
        <f t="shared" si="13"/>
        <v>np</v>
      </c>
      <c r="M135" s="68" t="str">
        <f>'Results Input'!E53</f>
        <v>Backstroke</v>
      </c>
      <c r="N135" s="54" t="str">
        <f>'Results Input'!D53</f>
        <v>50m</v>
      </c>
      <c r="O135" s="62" t="str">
        <f t="shared" si="14"/>
        <v>Backstroke0050</v>
      </c>
      <c r="P135" s="62" t="str">
        <f>IF(O135="","",IF(D135="","",VLOOKUP(O135,'Lookup Tables'!$B$3:$G$25,6,FALSE)))</f>
        <v>13</v>
      </c>
      <c r="Q135" s="69" t="s">
        <v>117</v>
      </c>
      <c r="R135" s="70"/>
      <c r="S135" s="85" t="str">
        <f t="shared" si="16"/>
        <v/>
      </c>
    </row>
    <row r="136" spans="2:19" x14ac:dyDescent="0.2">
      <c r="B136" s="62">
        <v>3</v>
      </c>
      <c r="C136" s="54">
        <f>'Results Input'!A54</f>
        <v>48</v>
      </c>
      <c r="D136" s="54" t="str">
        <f>IF(LEFT('Results Input'!F54,1)="O","M",IF(LEFT('Results Input'!F54,1)="F","F","ERROR"))</f>
        <v>F</v>
      </c>
      <c r="E136" s="63" t="str">
        <f>PROPER('Lane 3'!G62)</f>
        <v/>
      </c>
      <c r="F136" s="63" t="str">
        <f>PROPER('Lane 3'!H62)</f>
        <v/>
      </c>
      <c r="G136" s="64" t="e">
        <f>VLOOKUP(Instructions!$I$28,'Lookup Tables'!$B$55:$E$76,3,FALSE)</f>
        <v>#N/A</v>
      </c>
      <c r="H136" s="65">
        <f>'Lane 3'!I62</f>
        <v>0</v>
      </c>
      <c r="I136" s="62" t="str">
        <f t="shared" si="12"/>
        <v>000100</v>
      </c>
      <c r="J136" s="77" t="str">
        <f>IF('Results Input'!O54="np","np",IF(LEFT('Results Input'!O54,2)="dq","dq",'Results Input'!O54))</f>
        <v>np</v>
      </c>
      <c r="K136" s="62" t="str">
        <f t="shared" si="15"/>
        <v>np</v>
      </c>
      <c r="L136" s="67" t="str">
        <f t="shared" si="13"/>
        <v>np</v>
      </c>
      <c r="M136" s="68" t="str">
        <f>'Results Input'!E54</f>
        <v>Backstroke</v>
      </c>
      <c r="N136" s="54" t="str">
        <f>'Results Input'!D54</f>
        <v>50m</v>
      </c>
      <c r="O136" s="62" t="str">
        <f t="shared" si="14"/>
        <v>Backstroke0050</v>
      </c>
      <c r="P136" s="62" t="str">
        <f>IF(O136="","",IF(D136="","",VLOOKUP(O136,'Lookup Tables'!$B$3:$G$25,6,FALSE)))</f>
        <v>13</v>
      </c>
      <c r="Q136" s="69" t="s">
        <v>117</v>
      </c>
      <c r="R136" s="70"/>
      <c r="S136" s="85" t="str">
        <f t="shared" si="16"/>
        <v/>
      </c>
    </row>
    <row r="137" spans="2:19" x14ac:dyDescent="0.2">
      <c r="B137" s="62">
        <v>4</v>
      </c>
      <c r="C137" s="54">
        <f>'Results Input'!A7</f>
        <v>1</v>
      </c>
      <c r="D137" s="54" t="str">
        <f>IF(LEFT('Results Input'!F7,1)="O","M",IF(LEFT('Results Input'!F7,1)="F","F","ERROR"))</f>
        <v>M</v>
      </c>
      <c r="E137" s="63" t="str">
        <f>PROPER('Lane 4'!G3)</f>
        <v/>
      </c>
      <c r="F137" s="63" t="str">
        <f>PROPER('Lane 4'!H3)</f>
        <v/>
      </c>
      <c r="G137" s="64" t="e">
        <f>VLOOKUP(Instructions!$C$29,'Lookup Tables'!$B$55:$E$76,3,FALSE)</f>
        <v>#N/A</v>
      </c>
      <c r="H137" s="65">
        <f>'Lane 4'!I3</f>
        <v>0</v>
      </c>
      <c r="I137" s="62" t="str">
        <f t="shared" si="12"/>
        <v>000100</v>
      </c>
      <c r="J137" s="77" t="str">
        <f>IF('Results Input'!S7="np","np",IF(LEFT('Results Input'!S7,2)="dq","dq",'Results Input'!S7))</f>
        <v>np</v>
      </c>
      <c r="K137" s="62" t="str">
        <f t="shared" si="15"/>
        <v>np</v>
      </c>
      <c r="L137" s="67" t="str">
        <f t="shared" si="13"/>
        <v>np</v>
      </c>
      <c r="M137" s="68" t="str">
        <f>'Results Input'!E7</f>
        <v>I.M.</v>
      </c>
      <c r="N137" s="54" t="str">
        <f>'Results Input'!D7</f>
        <v>100m</v>
      </c>
      <c r="O137" s="62" t="str">
        <f t="shared" si="14"/>
        <v>IM0100</v>
      </c>
      <c r="P137" s="62" t="str">
        <f>IF(O137="","",IF(D137="","",VLOOKUP(O137,'Lookup Tables'!$B$3:$G$25,6,FALSE)))</f>
        <v>29</v>
      </c>
      <c r="Q137" s="69" t="s">
        <v>117</v>
      </c>
      <c r="R137" s="70"/>
      <c r="S137" s="85" t="str">
        <f t="shared" si="16"/>
        <v/>
      </c>
    </row>
    <row r="138" spans="2:19" x14ac:dyDescent="0.2">
      <c r="B138" s="62">
        <v>4</v>
      </c>
      <c r="C138" s="54">
        <f>'Results Input'!A8</f>
        <v>2</v>
      </c>
      <c r="D138" s="54" t="str">
        <f>IF(LEFT('Results Input'!F8,1)="O","M",IF(LEFT('Results Input'!F8,1)="F","F","ERROR"))</f>
        <v>F</v>
      </c>
      <c r="E138" s="63" t="str">
        <f>PROPER('Lane 4'!G4)</f>
        <v/>
      </c>
      <c r="F138" s="63" t="str">
        <f>PROPER('Lane 4'!H4)</f>
        <v/>
      </c>
      <c r="G138" s="64" t="e">
        <f>VLOOKUP(Instructions!$C$29,'Lookup Tables'!$B$55:$E$76,3,FALSE)</f>
        <v>#N/A</v>
      </c>
      <c r="H138" s="65">
        <f>'Lane 4'!I4</f>
        <v>0</v>
      </c>
      <c r="I138" s="62" t="str">
        <f t="shared" si="12"/>
        <v>000100</v>
      </c>
      <c r="J138" s="77" t="str">
        <f>IF('Results Input'!S8="np","np",IF(LEFT('Results Input'!S8,2)="dq","dq",'Results Input'!S8))</f>
        <v>np</v>
      </c>
      <c r="K138" s="62" t="str">
        <f t="shared" si="15"/>
        <v>np</v>
      </c>
      <c r="L138" s="67" t="str">
        <f t="shared" si="13"/>
        <v>np</v>
      </c>
      <c r="M138" s="68" t="str">
        <f>'Results Input'!E8</f>
        <v>I.M.</v>
      </c>
      <c r="N138" s="54" t="str">
        <f>'Results Input'!D8</f>
        <v>100m</v>
      </c>
      <c r="O138" s="62" t="str">
        <f t="shared" si="14"/>
        <v>IM0100</v>
      </c>
      <c r="P138" s="62" t="str">
        <f>IF(O138="","",IF(D138="","",VLOOKUP(O138,'Lookup Tables'!$B$3:$G$25,6,FALSE)))</f>
        <v>29</v>
      </c>
      <c r="Q138" s="69" t="s">
        <v>117</v>
      </c>
      <c r="R138" s="70"/>
      <c r="S138" s="85" t="str">
        <f t="shared" si="16"/>
        <v/>
      </c>
    </row>
    <row r="139" spans="2:19" x14ac:dyDescent="0.2">
      <c r="B139" s="62">
        <v>4</v>
      </c>
      <c r="C139" s="54">
        <f>'Results Input'!A9</f>
        <v>3</v>
      </c>
      <c r="D139" s="54" t="str">
        <f>IF(LEFT('Results Input'!F9,1)="O","M",IF(LEFT('Results Input'!F9,1)="F","F","ERROR"))</f>
        <v>M</v>
      </c>
      <c r="E139" s="63" t="str">
        <f>PROPER('Lane 4'!G5)</f>
        <v/>
      </c>
      <c r="F139" s="63" t="str">
        <f>PROPER('Lane 4'!H5)</f>
        <v/>
      </c>
      <c r="G139" s="64" t="e">
        <f>VLOOKUP(Instructions!$C$29,'Lookup Tables'!$B$55:$E$76,3,FALSE)</f>
        <v>#N/A</v>
      </c>
      <c r="H139" s="65">
        <f>'Lane 4'!I5</f>
        <v>0</v>
      </c>
      <c r="I139" s="62" t="str">
        <f t="shared" si="12"/>
        <v>000100</v>
      </c>
      <c r="J139" s="77" t="str">
        <f>IF('Results Input'!S9="np","np",IF(LEFT('Results Input'!S9,2)="dq","dq",'Results Input'!S9))</f>
        <v>np</v>
      </c>
      <c r="K139" s="62" t="str">
        <f t="shared" si="15"/>
        <v>np</v>
      </c>
      <c r="L139" s="67" t="str">
        <f t="shared" si="13"/>
        <v>np</v>
      </c>
      <c r="M139" s="68" t="str">
        <f>'Results Input'!E9</f>
        <v>Backstroke</v>
      </c>
      <c r="N139" s="54" t="str">
        <f>'Results Input'!D9</f>
        <v>100m</v>
      </c>
      <c r="O139" s="62" t="str">
        <f t="shared" si="14"/>
        <v>Backstroke0100</v>
      </c>
      <c r="P139" s="62" t="str">
        <f>IF(O139="","",IF(D139="","",VLOOKUP(O139,'Lookup Tables'!$B$3:$G$25,6,FALSE)))</f>
        <v>14</v>
      </c>
      <c r="Q139" s="69" t="s">
        <v>117</v>
      </c>
      <c r="R139" s="70"/>
      <c r="S139" s="85" t="str">
        <f t="shared" si="16"/>
        <v/>
      </c>
    </row>
    <row r="140" spans="2:19" x14ac:dyDescent="0.2">
      <c r="B140" s="62">
        <v>4</v>
      </c>
      <c r="C140" s="54">
        <f>'Results Input'!A10</f>
        <v>4</v>
      </c>
      <c r="D140" s="54" t="str">
        <f>IF(LEFT('Results Input'!F10,1)="O","M",IF(LEFT('Results Input'!F10,1)="F","F","ERROR"))</f>
        <v>F</v>
      </c>
      <c r="E140" s="63" t="str">
        <f>PROPER('Lane 4'!G6)</f>
        <v/>
      </c>
      <c r="F140" s="63" t="str">
        <f>PROPER('Lane 4'!H6)</f>
        <v/>
      </c>
      <c r="G140" s="64" t="e">
        <f>VLOOKUP(Instructions!$C$29,'Lookup Tables'!$B$55:$E$76,3,FALSE)</f>
        <v>#N/A</v>
      </c>
      <c r="H140" s="65">
        <f>'Lane 4'!I6</f>
        <v>0</v>
      </c>
      <c r="I140" s="62" t="str">
        <f t="shared" si="12"/>
        <v>000100</v>
      </c>
      <c r="J140" s="77" t="str">
        <f>IF('Results Input'!S10="np","np",IF(LEFT('Results Input'!S10,2)="dq","dq",'Results Input'!S10))</f>
        <v>np</v>
      </c>
      <c r="K140" s="62" t="str">
        <f t="shared" si="15"/>
        <v>np</v>
      </c>
      <c r="L140" s="67" t="str">
        <f t="shared" si="13"/>
        <v>np</v>
      </c>
      <c r="M140" s="68" t="str">
        <f>'Results Input'!E10</f>
        <v>Backstroke</v>
      </c>
      <c r="N140" s="54" t="str">
        <f>'Results Input'!D10</f>
        <v>100m</v>
      </c>
      <c r="O140" s="62" t="str">
        <f t="shared" si="14"/>
        <v>Backstroke0100</v>
      </c>
      <c r="P140" s="62" t="str">
        <f>IF(O140="","",IF(D140="","",VLOOKUP(O140,'Lookup Tables'!$B$3:$G$25,6,FALSE)))</f>
        <v>14</v>
      </c>
      <c r="Q140" s="69" t="s">
        <v>117</v>
      </c>
      <c r="R140" s="70"/>
      <c r="S140" s="85" t="str">
        <f t="shared" si="16"/>
        <v/>
      </c>
    </row>
    <row r="141" spans="2:19" x14ac:dyDescent="0.2">
      <c r="B141" s="62">
        <v>4</v>
      </c>
      <c r="C141" s="54">
        <f>'Results Input'!A11</f>
        <v>5</v>
      </c>
      <c r="D141" s="54" t="str">
        <f>IF(LEFT('Results Input'!F11,1)="O","M",IF(LEFT('Results Input'!F11,1)="F","F","ERROR"))</f>
        <v>M</v>
      </c>
      <c r="E141" s="63" t="str">
        <f>PROPER('Lane 4'!G7)</f>
        <v/>
      </c>
      <c r="F141" s="63" t="str">
        <f>PROPER('Lane 4'!H7)</f>
        <v/>
      </c>
      <c r="G141" s="64" t="e">
        <f>VLOOKUP(Instructions!$C$29,'Lookup Tables'!$B$55:$E$76,3,FALSE)</f>
        <v>#N/A</v>
      </c>
      <c r="H141" s="65">
        <f>'Lane 4'!I7</f>
        <v>0</v>
      </c>
      <c r="I141" s="62" t="str">
        <f t="shared" si="12"/>
        <v>000100</v>
      </c>
      <c r="J141" s="77" t="str">
        <f>IF('Results Input'!S11="np","np",IF(LEFT('Results Input'!S11,2)="dq","dq",'Results Input'!S11))</f>
        <v>np</v>
      </c>
      <c r="K141" s="62" t="str">
        <f t="shared" si="15"/>
        <v>np</v>
      </c>
      <c r="L141" s="67" t="str">
        <f t="shared" si="13"/>
        <v>np</v>
      </c>
      <c r="M141" s="68" t="str">
        <f>'Results Input'!E11</f>
        <v>Butterfly</v>
      </c>
      <c r="N141" s="54" t="str">
        <f>'Results Input'!D11</f>
        <v>100m</v>
      </c>
      <c r="O141" s="62" t="str">
        <f t="shared" si="14"/>
        <v>Butterfly0100</v>
      </c>
      <c r="P141" s="62" t="str">
        <f>IF(O141="","",IF(D141="","",VLOOKUP(O141,'Lookup Tables'!$B$3:$G$25,6,FALSE)))</f>
        <v>11</v>
      </c>
      <c r="Q141" s="69" t="s">
        <v>117</v>
      </c>
      <c r="R141" s="70"/>
      <c r="S141" s="85" t="str">
        <f t="shared" si="16"/>
        <v/>
      </c>
    </row>
    <row r="142" spans="2:19" x14ac:dyDescent="0.2">
      <c r="B142" s="62">
        <v>4</v>
      </c>
      <c r="C142" s="54">
        <f>'Results Input'!A12</f>
        <v>6</v>
      </c>
      <c r="D142" s="54" t="str">
        <f>IF(LEFT('Results Input'!F12,1)="O","M",IF(LEFT('Results Input'!F12,1)="F","F","ERROR"))</f>
        <v>F</v>
      </c>
      <c r="E142" s="63" t="str">
        <f>PROPER('Lane 4'!G8)</f>
        <v/>
      </c>
      <c r="F142" s="63" t="str">
        <f>PROPER('Lane 4'!H8)</f>
        <v/>
      </c>
      <c r="G142" s="64" t="e">
        <f>VLOOKUP(Instructions!$C$29,'Lookup Tables'!$B$55:$E$76,3,FALSE)</f>
        <v>#N/A</v>
      </c>
      <c r="H142" s="65">
        <f>'Lane 4'!I8</f>
        <v>0</v>
      </c>
      <c r="I142" s="62" t="str">
        <f t="shared" si="12"/>
        <v>000100</v>
      </c>
      <c r="J142" s="77" t="str">
        <f>IF('Results Input'!S12="np","np",IF(LEFT('Results Input'!S12,2)="dq","dq",'Results Input'!S12))</f>
        <v>np</v>
      </c>
      <c r="K142" s="62" t="str">
        <f t="shared" si="15"/>
        <v>np</v>
      </c>
      <c r="L142" s="67" t="str">
        <f t="shared" si="13"/>
        <v>np</v>
      </c>
      <c r="M142" s="68" t="str">
        <f>'Results Input'!E12</f>
        <v>Butterfly</v>
      </c>
      <c r="N142" s="54" t="str">
        <f>'Results Input'!D12</f>
        <v>100m</v>
      </c>
      <c r="O142" s="62" t="str">
        <f t="shared" si="14"/>
        <v>Butterfly0100</v>
      </c>
      <c r="P142" s="62" t="str">
        <f>IF(O142="","",IF(D142="","",VLOOKUP(O142,'Lookup Tables'!$B$3:$G$25,6,FALSE)))</f>
        <v>11</v>
      </c>
      <c r="Q142" s="69" t="s">
        <v>117</v>
      </c>
      <c r="R142" s="70"/>
      <c r="S142" s="85" t="str">
        <f t="shared" si="16"/>
        <v/>
      </c>
    </row>
    <row r="143" spans="2:19" x14ac:dyDescent="0.2">
      <c r="B143" s="62">
        <v>4</v>
      </c>
      <c r="C143" s="54">
        <f>'Results Input'!A17</f>
        <v>11</v>
      </c>
      <c r="D143" s="54" t="str">
        <f>IF(LEFT('Results Input'!F17,1)="O","M",IF(LEFT('Results Input'!F17,1)="F","F","ERROR"))</f>
        <v>M</v>
      </c>
      <c r="E143" s="63" t="str">
        <f>PROPER('Lane 4'!G25)</f>
        <v/>
      </c>
      <c r="F143" s="63" t="str">
        <f>PROPER('Lane 4'!H25)</f>
        <v/>
      </c>
      <c r="G143" s="64" t="e">
        <f>VLOOKUP(Instructions!$C$29,'Lookup Tables'!$B$55:$E$76,3,FALSE)</f>
        <v>#N/A</v>
      </c>
      <c r="H143" s="65">
        <f>'Lane 4'!I25</f>
        <v>0</v>
      </c>
      <c r="I143" s="62" t="str">
        <f t="shared" si="12"/>
        <v>000100</v>
      </c>
      <c r="J143" s="77" t="str">
        <f>IF('Results Input'!S17="np","np",IF(LEFT('Results Input'!S17,2)="dq","dq",'Results Input'!S17))</f>
        <v>np</v>
      </c>
      <c r="K143" s="62" t="str">
        <f t="shared" si="15"/>
        <v>np</v>
      </c>
      <c r="L143" s="67" t="str">
        <f t="shared" si="13"/>
        <v>np</v>
      </c>
      <c r="M143" s="68" t="str">
        <f>'Results Input'!E17</f>
        <v>Backstroke</v>
      </c>
      <c r="N143" s="54" t="str">
        <f>'Results Input'!D17</f>
        <v>50m</v>
      </c>
      <c r="O143" s="62" t="str">
        <f t="shared" si="14"/>
        <v>Backstroke0050</v>
      </c>
      <c r="P143" s="62" t="str">
        <f>IF(O143="","",IF(D143="","",VLOOKUP(O143,'Lookup Tables'!$B$3:$G$25,6,FALSE)))</f>
        <v>13</v>
      </c>
      <c r="Q143" s="69" t="s">
        <v>117</v>
      </c>
      <c r="R143" s="70"/>
      <c r="S143" s="85" t="str">
        <f t="shared" si="16"/>
        <v/>
      </c>
    </row>
    <row r="144" spans="2:19" x14ac:dyDescent="0.2">
      <c r="B144" s="62">
        <v>4</v>
      </c>
      <c r="C144" s="54">
        <f>'Results Input'!A18</f>
        <v>12</v>
      </c>
      <c r="D144" s="54" t="str">
        <f>IF(LEFT('Results Input'!F18,1)="O","M",IF(LEFT('Results Input'!F18,1)="F","F","ERROR"))</f>
        <v>F</v>
      </c>
      <c r="E144" s="63" t="str">
        <f>PROPER('Lane 4'!G26)</f>
        <v/>
      </c>
      <c r="F144" s="63" t="str">
        <f>PROPER('Lane 4'!H26)</f>
        <v/>
      </c>
      <c r="G144" s="64" t="e">
        <f>VLOOKUP(Instructions!$C$29,'Lookup Tables'!$B$55:$E$76,3,FALSE)</f>
        <v>#N/A</v>
      </c>
      <c r="H144" s="65">
        <f>'Lane 4'!I26</f>
        <v>0</v>
      </c>
      <c r="I144" s="62" t="str">
        <f t="shared" si="12"/>
        <v>000100</v>
      </c>
      <c r="J144" s="77" t="str">
        <f>IF('Results Input'!S18="np","np",IF(LEFT('Results Input'!S18,2)="dq","dq",'Results Input'!S18))</f>
        <v>np</v>
      </c>
      <c r="K144" s="62" t="str">
        <f t="shared" si="15"/>
        <v>np</v>
      </c>
      <c r="L144" s="67" t="str">
        <f t="shared" si="13"/>
        <v>np</v>
      </c>
      <c r="M144" s="68" t="str">
        <f>'Results Input'!E18</f>
        <v>Backstroke</v>
      </c>
      <c r="N144" s="54" t="str">
        <f>'Results Input'!D18</f>
        <v>50m</v>
      </c>
      <c r="O144" s="62" t="str">
        <f t="shared" si="14"/>
        <v>Backstroke0050</v>
      </c>
      <c r="P144" s="62" t="str">
        <f>IF(O144="","",IF(D144="","",VLOOKUP(O144,'Lookup Tables'!$B$3:$G$25,6,FALSE)))</f>
        <v>13</v>
      </c>
      <c r="Q144" s="69" t="s">
        <v>117</v>
      </c>
      <c r="R144" s="70"/>
      <c r="S144" s="85" t="str">
        <f t="shared" si="16"/>
        <v/>
      </c>
    </row>
    <row r="145" spans="2:19" x14ac:dyDescent="0.2">
      <c r="B145" s="62">
        <v>4</v>
      </c>
      <c r="C145" s="54">
        <f>'Results Input'!A19</f>
        <v>13</v>
      </c>
      <c r="D145" s="54" t="str">
        <f>IF(LEFT('Results Input'!F19,1)="O","M",IF(LEFT('Results Input'!F19,1)="F","F","ERROR"))</f>
        <v>M</v>
      </c>
      <c r="E145" s="63" t="str">
        <f>PROPER('Lane 4'!G27)</f>
        <v/>
      </c>
      <c r="F145" s="63" t="str">
        <f>PROPER('Lane 4'!H27)</f>
        <v/>
      </c>
      <c r="G145" s="64" t="e">
        <f>VLOOKUP(Instructions!$C$29,'Lookup Tables'!$B$55:$E$76,3,FALSE)</f>
        <v>#N/A</v>
      </c>
      <c r="H145" s="65">
        <f>'Lane 4'!I27</f>
        <v>0</v>
      </c>
      <c r="I145" s="62" t="str">
        <f t="shared" si="12"/>
        <v>000100</v>
      </c>
      <c r="J145" s="77" t="str">
        <f>IF('Results Input'!S19="np","np",IF(LEFT('Results Input'!S19,2)="dq","dq",'Results Input'!S19))</f>
        <v>np</v>
      </c>
      <c r="K145" s="62" t="str">
        <f t="shared" si="15"/>
        <v>np</v>
      </c>
      <c r="L145" s="67" t="str">
        <f t="shared" si="13"/>
        <v>np</v>
      </c>
      <c r="M145" s="68" t="str">
        <f>'Results Input'!E19</f>
        <v>Breaststroke</v>
      </c>
      <c r="N145" s="54" t="str">
        <f>'Results Input'!D19</f>
        <v>100m</v>
      </c>
      <c r="O145" s="62" t="str">
        <f t="shared" si="14"/>
        <v>Breaststroke0100</v>
      </c>
      <c r="P145" s="62" t="str">
        <f>IF(O145="","",IF(D145="","",VLOOKUP(O145,'Lookup Tables'!$B$3:$G$25,6,FALSE)))</f>
        <v>08</v>
      </c>
      <c r="Q145" s="69" t="s">
        <v>117</v>
      </c>
      <c r="R145" s="70"/>
      <c r="S145" s="85" t="str">
        <f t="shared" si="16"/>
        <v/>
      </c>
    </row>
    <row r="146" spans="2:19" x14ac:dyDescent="0.2">
      <c r="B146" s="62">
        <v>4</v>
      </c>
      <c r="C146" s="54">
        <f>'Results Input'!A20</f>
        <v>14</v>
      </c>
      <c r="D146" s="54" t="str">
        <f>IF(LEFT('Results Input'!F20,1)="O","M",IF(LEFT('Results Input'!F20,1)="F","F","ERROR"))</f>
        <v>F</v>
      </c>
      <c r="E146" s="63" t="str">
        <f>PROPER('Lane 4'!G28)</f>
        <v/>
      </c>
      <c r="F146" s="63" t="str">
        <f>PROPER('Lane 4'!H28)</f>
        <v/>
      </c>
      <c r="G146" s="64" t="e">
        <f>VLOOKUP(Instructions!$C$29,'Lookup Tables'!$B$55:$E$76,3,FALSE)</f>
        <v>#N/A</v>
      </c>
      <c r="H146" s="65">
        <f>'Lane 4'!I28</f>
        <v>0</v>
      </c>
      <c r="I146" s="62" t="str">
        <f t="shared" si="12"/>
        <v>000100</v>
      </c>
      <c r="J146" s="77" t="str">
        <f>IF('Results Input'!S20="np","np",IF(LEFT('Results Input'!S20,2)="dq","dq",'Results Input'!S20))</f>
        <v>np</v>
      </c>
      <c r="K146" s="62" t="str">
        <f t="shared" si="15"/>
        <v>np</v>
      </c>
      <c r="L146" s="67" t="str">
        <f t="shared" si="13"/>
        <v>np</v>
      </c>
      <c r="M146" s="68" t="str">
        <f>'Results Input'!E20</f>
        <v>Breaststroke</v>
      </c>
      <c r="N146" s="54" t="str">
        <f>'Results Input'!D20</f>
        <v>100m</v>
      </c>
      <c r="O146" s="62" t="str">
        <f t="shared" si="14"/>
        <v>Breaststroke0100</v>
      </c>
      <c r="P146" s="62" t="str">
        <f>IF(O146="","",IF(D146="","",VLOOKUP(O146,'Lookup Tables'!$B$3:$G$25,6,FALSE)))</f>
        <v>08</v>
      </c>
      <c r="Q146" s="69" t="s">
        <v>117</v>
      </c>
      <c r="R146" s="70"/>
      <c r="S146" s="85" t="str">
        <f t="shared" si="16"/>
        <v/>
      </c>
    </row>
    <row r="147" spans="2:19" x14ac:dyDescent="0.2">
      <c r="B147" s="62">
        <v>4</v>
      </c>
      <c r="C147" s="54">
        <f>'Results Input'!A21</f>
        <v>15</v>
      </c>
      <c r="D147" s="54" t="str">
        <f>IF(LEFT('Results Input'!F21,1)="O","M",IF(LEFT('Results Input'!F21,1)="F","F","ERROR"))</f>
        <v>M</v>
      </c>
      <c r="E147" s="63" t="str">
        <f>PROPER('Lane 4'!G29)</f>
        <v/>
      </c>
      <c r="F147" s="63" t="str">
        <f>PROPER('Lane 4'!H29)</f>
        <v/>
      </c>
      <c r="G147" s="64" t="e">
        <f>VLOOKUP(Instructions!$C$29,'Lookup Tables'!$B$55:$E$76,3,FALSE)</f>
        <v>#N/A</v>
      </c>
      <c r="H147" s="65">
        <f>'Lane 4'!I29</f>
        <v>0</v>
      </c>
      <c r="I147" s="62" t="str">
        <f t="shared" si="12"/>
        <v>000100</v>
      </c>
      <c r="J147" s="77" t="str">
        <f>IF('Results Input'!S21="np","np",IF(LEFT('Results Input'!S21,2)="dq","dq",'Results Input'!S21))</f>
        <v>np</v>
      </c>
      <c r="K147" s="62" t="str">
        <f t="shared" si="15"/>
        <v>np</v>
      </c>
      <c r="L147" s="67" t="str">
        <f t="shared" si="13"/>
        <v>np</v>
      </c>
      <c r="M147" s="68" t="str">
        <f>'Results Input'!E21</f>
        <v>Freestyle</v>
      </c>
      <c r="N147" s="54" t="str">
        <f>'Results Input'!D21</f>
        <v>50m</v>
      </c>
      <c r="O147" s="62" t="str">
        <f t="shared" si="14"/>
        <v>Freestyle0050</v>
      </c>
      <c r="P147" s="62" t="str">
        <f>IF(O147="","",IF(D147="","",VLOOKUP(O147,'Lookup Tables'!$B$3:$G$25,6,FALSE)))</f>
        <v>01</v>
      </c>
      <c r="Q147" s="69" t="s">
        <v>117</v>
      </c>
      <c r="R147" s="70"/>
      <c r="S147" s="85" t="str">
        <f t="shared" si="16"/>
        <v/>
      </c>
    </row>
    <row r="148" spans="2:19" x14ac:dyDescent="0.2">
      <c r="B148" s="62">
        <v>4</v>
      </c>
      <c r="C148" s="54">
        <f>'Results Input'!A22</f>
        <v>16</v>
      </c>
      <c r="D148" s="54" t="str">
        <f>IF(LEFT('Results Input'!F22,1)="O","M",IF(LEFT('Results Input'!F22,1)="F","F","ERROR"))</f>
        <v>F</v>
      </c>
      <c r="E148" s="63" t="str">
        <f>PROPER('Lane 4'!G30)</f>
        <v/>
      </c>
      <c r="F148" s="63" t="str">
        <f>PROPER('Lane 4'!H30)</f>
        <v/>
      </c>
      <c r="G148" s="64" t="e">
        <f>VLOOKUP(Instructions!$C$29,'Lookup Tables'!$B$55:$E$76,3,FALSE)</f>
        <v>#N/A</v>
      </c>
      <c r="H148" s="65">
        <f>'Lane 4'!I30</f>
        <v>0</v>
      </c>
      <c r="I148" s="62" t="str">
        <f t="shared" ref="I148:I204" si="17">(TEXT(H148,"DDMMYY"))</f>
        <v>000100</v>
      </c>
      <c r="J148" s="77" t="str">
        <f>IF('Results Input'!S22="np","np",IF(LEFT('Results Input'!S22,2)="dq","dq",'Results Input'!S22))</f>
        <v>np</v>
      </c>
      <c r="K148" s="62" t="str">
        <f t="shared" si="15"/>
        <v>np</v>
      </c>
      <c r="L148" s="67" t="str">
        <f t="shared" ref="L148:L204" si="18">TEXT(K148,"000000")</f>
        <v>np</v>
      </c>
      <c r="M148" s="68" t="str">
        <f>'Results Input'!E22</f>
        <v>Freestyle</v>
      </c>
      <c r="N148" s="54" t="str">
        <f>'Results Input'!D22</f>
        <v>50m</v>
      </c>
      <c r="O148" s="62" t="str">
        <f t="shared" si="14"/>
        <v>Freestyle0050</v>
      </c>
      <c r="P148" s="62" t="str">
        <f>IF(O148="","",IF(D148="","",VLOOKUP(O148,'Lookup Tables'!$B$3:$G$25,6,FALSE)))</f>
        <v>01</v>
      </c>
      <c r="Q148" s="69" t="s">
        <v>117</v>
      </c>
      <c r="R148" s="70"/>
      <c r="S148" s="85" t="str">
        <f t="shared" si="16"/>
        <v/>
      </c>
    </row>
    <row r="149" spans="2:19" x14ac:dyDescent="0.2">
      <c r="B149" s="62">
        <v>4</v>
      </c>
      <c r="C149" s="54">
        <f>'Results Input'!A23</f>
        <v>17</v>
      </c>
      <c r="D149" s="54" t="str">
        <f>IF(LEFT('Results Input'!F23,1)="O","M",IF(LEFT('Results Input'!F23,1)="F","F","ERROR"))</f>
        <v>M</v>
      </c>
      <c r="E149" s="63" t="str">
        <f>PROPER('Lane 4'!G31)</f>
        <v/>
      </c>
      <c r="F149" s="63" t="str">
        <f>PROPER('Lane 4'!H31)</f>
        <v/>
      </c>
      <c r="G149" s="64" t="e">
        <f>VLOOKUP(Instructions!$C$29,'Lookup Tables'!$B$55:$E$76,3,FALSE)</f>
        <v>#N/A</v>
      </c>
      <c r="H149" s="65">
        <f>'Lane 4'!I31</f>
        <v>0</v>
      </c>
      <c r="I149" s="62" t="str">
        <f t="shared" si="17"/>
        <v>000100</v>
      </c>
      <c r="J149" s="77" t="str">
        <f>IF('Results Input'!S23="np","np",IF(LEFT('Results Input'!S23,2)="dq","dq",'Results Input'!S23))</f>
        <v>np</v>
      </c>
      <c r="K149" s="62" t="str">
        <f t="shared" si="15"/>
        <v>np</v>
      </c>
      <c r="L149" s="67" t="str">
        <f t="shared" si="18"/>
        <v>np</v>
      </c>
      <c r="M149" s="68" t="str">
        <f>'Results Input'!E23</f>
        <v>Butterfly</v>
      </c>
      <c r="N149" s="54" t="str">
        <f>'Results Input'!D23</f>
        <v>50m</v>
      </c>
      <c r="O149" s="62" t="str">
        <f t="shared" si="14"/>
        <v>Butterfly0050</v>
      </c>
      <c r="P149" s="62" t="str">
        <f>IF(O149="","",IF(D149="","",VLOOKUP(O149,'Lookup Tables'!$B$3:$G$25,6,FALSE)))</f>
        <v>10</v>
      </c>
      <c r="Q149" s="69" t="s">
        <v>117</v>
      </c>
      <c r="R149" s="70"/>
      <c r="S149" s="85" t="str">
        <f t="shared" si="16"/>
        <v/>
      </c>
    </row>
    <row r="150" spans="2:19" x14ac:dyDescent="0.2">
      <c r="B150" s="62">
        <v>4</v>
      </c>
      <c r="C150" s="54">
        <f>'Results Input'!A24</f>
        <v>18</v>
      </c>
      <c r="D150" s="54" t="str">
        <f>IF(LEFT('Results Input'!F24,1)="O","M",IF(LEFT('Results Input'!F24,1)="F","F","ERROR"))</f>
        <v>F</v>
      </c>
      <c r="E150" s="63" t="str">
        <f>PROPER('Lane 4'!G32)</f>
        <v/>
      </c>
      <c r="F150" s="63" t="str">
        <f>PROPER('Lane 4'!H32)</f>
        <v/>
      </c>
      <c r="G150" s="64" t="e">
        <f>VLOOKUP(Instructions!$C$29,'Lookup Tables'!$B$55:$E$76,3,FALSE)</f>
        <v>#N/A</v>
      </c>
      <c r="H150" s="65">
        <f>'Lane 4'!I32</f>
        <v>0</v>
      </c>
      <c r="I150" s="62" t="str">
        <f t="shared" si="17"/>
        <v>000100</v>
      </c>
      <c r="J150" s="77" t="str">
        <f>IF('Results Input'!S24="np","np",IF(LEFT('Results Input'!S24,2)="dq","dq",'Results Input'!S24))</f>
        <v>np</v>
      </c>
      <c r="K150" s="62" t="str">
        <f t="shared" si="15"/>
        <v>np</v>
      </c>
      <c r="L150" s="67" t="str">
        <f t="shared" si="18"/>
        <v>np</v>
      </c>
      <c r="M150" s="68" t="str">
        <f>'Results Input'!E24</f>
        <v>Butterfly</v>
      </c>
      <c r="N150" s="54" t="str">
        <f>'Results Input'!D24</f>
        <v>50m</v>
      </c>
      <c r="O150" s="62" t="str">
        <f t="shared" si="14"/>
        <v>Butterfly0050</v>
      </c>
      <c r="P150" s="62" t="str">
        <f>IF(O150="","",IF(D150="","",VLOOKUP(O150,'Lookup Tables'!$B$3:$G$25,6,FALSE)))</f>
        <v>10</v>
      </c>
      <c r="Q150" s="69" t="s">
        <v>117</v>
      </c>
      <c r="R150" s="70"/>
      <c r="S150" s="85" t="str">
        <f t="shared" si="16"/>
        <v/>
      </c>
    </row>
    <row r="151" spans="2:19" x14ac:dyDescent="0.2">
      <c r="B151" s="62">
        <v>4</v>
      </c>
      <c r="C151" s="54">
        <f>'Results Input'!A25</f>
        <v>19</v>
      </c>
      <c r="D151" s="54" t="str">
        <f>IF(LEFT('Results Input'!F25,1)="O","M",IF(LEFT('Results Input'!F25,1)="F","F","ERROR"))</f>
        <v>M</v>
      </c>
      <c r="E151" s="63" t="str">
        <f>PROPER('Lane 4'!G33)</f>
        <v/>
      </c>
      <c r="F151" s="63" t="str">
        <f>PROPER('Lane 4'!H33)</f>
        <v/>
      </c>
      <c r="G151" s="64" t="e">
        <f>VLOOKUP(Instructions!$C$29,'Lookup Tables'!$B$55:$E$76,3,FALSE)</f>
        <v>#N/A</v>
      </c>
      <c r="H151" s="65">
        <f>'Lane 4'!I33</f>
        <v>0</v>
      </c>
      <c r="I151" s="62" t="str">
        <f t="shared" si="17"/>
        <v>000100</v>
      </c>
      <c r="J151" s="77" t="str">
        <f>IF('Results Input'!S25="np","np",IF(LEFT('Results Input'!S25,2)="dq","dq",'Results Input'!S25))</f>
        <v>np</v>
      </c>
      <c r="K151" s="62" t="str">
        <f t="shared" si="15"/>
        <v>np</v>
      </c>
      <c r="L151" s="67" t="str">
        <f t="shared" si="18"/>
        <v>np</v>
      </c>
      <c r="M151" s="68" t="str">
        <f>'Results Input'!E25</f>
        <v>I.M.</v>
      </c>
      <c r="N151" s="54" t="str">
        <f>'Results Input'!D25</f>
        <v>100m</v>
      </c>
      <c r="O151" s="62" t="str">
        <f t="shared" si="14"/>
        <v>IM0100</v>
      </c>
      <c r="P151" s="62" t="str">
        <f>IF(O151="","",IF(D151="","",VLOOKUP(O151,'Lookup Tables'!$B$3:$G$25,6,FALSE)))</f>
        <v>29</v>
      </c>
      <c r="Q151" s="69" t="s">
        <v>117</v>
      </c>
      <c r="R151" s="70"/>
      <c r="S151" s="85" t="str">
        <f t="shared" si="16"/>
        <v/>
      </c>
    </row>
    <row r="152" spans="2:19" x14ac:dyDescent="0.2">
      <c r="B152" s="62">
        <v>4</v>
      </c>
      <c r="C152" s="54">
        <f>'Results Input'!A26</f>
        <v>20</v>
      </c>
      <c r="D152" s="54" t="str">
        <f>IF(LEFT('Results Input'!F26,1)="O","M",IF(LEFT('Results Input'!F26,1)="F","F","ERROR"))</f>
        <v>F</v>
      </c>
      <c r="E152" s="63" t="str">
        <f>PROPER('Lane 4'!G34)</f>
        <v/>
      </c>
      <c r="F152" s="63" t="str">
        <f>PROPER('Lane 4'!H34)</f>
        <v/>
      </c>
      <c r="G152" s="64" t="e">
        <f>VLOOKUP(Instructions!$C$29,'Lookup Tables'!$B$55:$E$76,3,FALSE)</f>
        <v>#N/A</v>
      </c>
      <c r="H152" s="65">
        <f>'Lane 4'!I34</f>
        <v>0</v>
      </c>
      <c r="I152" s="62" t="str">
        <f t="shared" si="17"/>
        <v>000100</v>
      </c>
      <c r="J152" s="77" t="str">
        <f>IF('Results Input'!S26="np","np",IF(LEFT('Results Input'!S26,2)="dq","dq",'Results Input'!S26))</f>
        <v>np</v>
      </c>
      <c r="K152" s="62" t="str">
        <f t="shared" si="15"/>
        <v>np</v>
      </c>
      <c r="L152" s="67" t="str">
        <f t="shared" si="18"/>
        <v>np</v>
      </c>
      <c r="M152" s="68" t="str">
        <f>'Results Input'!E26</f>
        <v>I.M.</v>
      </c>
      <c r="N152" s="54" t="str">
        <f>'Results Input'!D26</f>
        <v>100m</v>
      </c>
      <c r="O152" s="62" t="str">
        <f t="shared" si="14"/>
        <v>IM0100</v>
      </c>
      <c r="P152" s="62" t="str">
        <f>IF(O152="","",IF(D152="","",VLOOKUP(O152,'Lookup Tables'!$B$3:$G$25,6,FALSE)))</f>
        <v>29</v>
      </c>
      <c r="Q152" s="69" t="s">
        <v>117</v>
      </c>
      <c r="R152" s="70"/>
      <c r="S152" s="85" t="str">
        <f t="shared" si="16"/>
        <v/>
      </c>
    </row>
    <row r="153" spans="2:19" x14ac:dyDescent="0.2">
      <c r="B153" s="62">
        <v>4</v>
      </c>
      <c r="C153" s="54">
        <f>'Results Input'!A27</f>
        <v>21</v>
      </c>
      <c r="D153" s="54" t="str">
        <f>IF(LEFT('Results Input'!F27,1)="O","M",IF(LEFT('Results Input'!F27,1)="F","F","ERROR"))</f>
        <v>M</v>
      </c>
      <c r="E153" s="63" t="str">
        <f>PROPER('Lane 4'!G35)</f>
        <v/>
      </c>
      <c r="F153" s="63" t="str">
        <f>PROPER('Lane 4'!H35)</f>
        <v/>
      </c>
      <c r="G153" s="64" t="e">
        <f>VLOOKUP(Instructions!$C$29,'Lookup Tables'!$B$55:$E$76,3,FALSE)</f>
        <v>#N/A</v>
      </c>
      <c r="H153" s="65">
        <f>'Lane 4'!I35</f>
        <v>0</v>
      </c>
      <c r="I153" s="62" t="str">
        <f t="shared" si="17"/>
        <v>000100</v>
      </c>
      <c r="J153" s="77" t="str">
        <f>IF('Results Input'!S27="np","np",IF(LEFT('Results Input'!S27,2)="dq","dq",'Results Input'!S27))</f>
        <v>np</v>
      </c>
      <c r="K153" s="62" t="str">
        <f t="shared" si="15"/>
        <v>np</v>
      </c>
      <c r="L153" s="67" t="str">
        <f t="shared" si="18"/>
        <v>np</v>
      </c>
      <c r="M153" s="68" t="str">
        <f>'Results Input'!E27</f>
        <v>Breaststroke</v>
      </c>
      <c r="N153" s="54" t="str">
        <f>'Results Input'!D27</f>
        <v>50m</v>
      </c>
      <c r="O153" s="62" t="str">
        <f t="shared" si="14"/>
        <v>Breaststroke0050</v>
      </c>
      <c r="P153" s="62" t="str">
        <f>IF(O153="","",IF(D153="","",VLOOKUP(O153,'Lookup Tables'!$B$3:$G$25,6,FALSE)))</f>
        <v>07</v>
      </c>
      <c r="Q153" s="69" t="s">
        <v>117</v>
      </c>
      <c r="R153" s="70"/>
      <c r="S153" s="85" t="str">
        <f t="shared" si="16"/>
        <v/>
      </c>
    </row>
    <row r="154" spans="2:19" x14ac:dyDescent="0.2">
      <c r="B154" s="62">
        <v>4</v>
      </c>
      <c r="C154" s="54">
        <f>'Results Input'!A28</f>
        <v>22</v>
      </c>
      <c r="D154" s="54" t="str">
        <f>IF(LEFT('Results Input'!F28,1)="O","M",IF(LEFT('Results Input'!F28,1)="F","F","ERROR"))</f>
        <v>F</v>
      </c>
      <c r="E154" s="63" t="str">
        <f>PROPER('Lane 4'!G36)</f>
        <v/>
      </c>
      <c r="F154" s="63" t="str">
        <f>PROPER('Lane 4'!H36)</f>
        <v/>
      </c>
      <c r="G154" s="64" t="e">
        <f>VLOOKUP(Instructions!$C$29,'Lookup Tables'!$B$55:$E$76,3,FALSE)</f>
        <v>#N/A</v>
      </c>
      <c r="H154" s="65">
        <f>'Lane 4'!I36</f>
        <v>0</v>
      </c>
      <c r="I154" s="62" t="str">
        <f t="shared" si="17"/>
        <v>000100</v>
      </c>
      <c r="J154" s="77" t="str">
        <f>IF('Results Input'!S28="np","np",IF(LEFT('Results Input'!S28,2)="dq","dq",'Results Input'!S28))</f>
        <v>np</v>
      </c>
      <c r="K154" s="62" t="str">
        <f t="shared" si="15"/>
        <v>np</v>
      </c>
      <c r="L154" s="67" t="str">
        <f t="shared" si="18"/>
        <v>np</v>
      </c>
      <c r="M154" s="68" t="str">
        <f>'Results Input'!E28</f>
        <v>Breaststroke</v>
      </c>
      <c r="N154" s="54" t="str">
        <f>'Results Input'!D28</f>
        <v>50m</v>
      </c>
      <c r="O154" s="62" t="str">
        <f t="shared" si="14"/>
        <v>Breaststroke0050</v>
      </c>
      <c r="P154" s="62" t="str">
        <f>IF(O154="","",IF(D154="","",VLOOKUP(O154,'Lookup Tables'!$B$3:$G$25,6,FALSE)))</f>
        <v>07</v>
      </c>
      <c r="Q154" s="69" t="s">
        <v>117</v>
      </c>
      <c r="R154" s="70"/>
      <c r="S154" s="85" t="str">
        <f t="shared" si="16"/>
        <v/>
      </c>
    </row>
    <row r="155" spans="2:19" x14ac:dyDescent="0.2">
      <c r="B155" s="62">
        <v>4</v>
      </c>
      <c r="C155" s="54">
        <f>'Results Input'!A29</f>
        <v>23</v>
      </c>
      <c r="D155" s="54" t="str">
        <f>IF(LEFT('Results Input'!F29,1)="O","M",IF(LEFT('Results Input'!F29,1)="F","F","ERROR"))</f>
        <v>M</v>
      </c>
      <c r="E155" s="63" t="str">
        <f>PROPER('Lane 4'!G37)</f>
        <v/>
      </c>
      <c r="F155" s="63" t="str">
        <f>PROPER('Lane 4'!H37)</f>
        <v/>
      </c>
      <c r="G155" s="64" t="e">
        <f>VLOOKUP(Instructions!$C$29,'Lookup Tables'!$B$55:$E$76,3,FALSE)</f>
        <v>#N/A</v>
      </c>
      <c r="H155" s="65">
        <f>'Lane 4'!I37</f>
        <v>0</v>
      </c>
      <c r="I155" s="62" t="str">
        <f t="shared" si="17"/>
        <v>000100</v>
      </c>
      <c r="J155" s="77" t="str">
        <f>IF('Results Input'!S29="np","np",IF(LEFT('Results Input'!S29,2)="dq","dq",'Results Input'!S29))</f>
        <v>np</v>
      </c>
      <c r="K155" s="62" t="str">
        <f t="shared" si="15"/>
        <v>np</v>
      </c>
      <c r="L155" s="67" t="str">
        <f t="shared" si="18"/>
        <v>np</v>
      </c>
      <c r="M155" s="68" t="str">
        <f>'Results Input'!E29</f>
        <v>Butterfly</v>
      </c>
      <c r="N155" s="54" t="str">
        <f>'Results Input'!D29</f>
        <v>50m</v>
      </c>
      <c r="O155" s="62" t="str">
        <f t="shared" si="14"/>
        <v>Butterfly0050</v>
      </c>
      <c r="P155" s="62" t="str">
        <f>IF(O155="","",IF(D155="","",VLOOKUP(O155,'Lookup Tables'!$B$3:$G$25,6,FALSE)))</f>
        <v>10</v>
      </c>
      <c r="Q155" s="69" t="s">
        <v>117</v>
      </c>
      <c r="R155" s="70"/>
      <c r="S155" s="85" t="str">
        <f t="shared" si="16"/>
        <v/>
      </c>
    </row>
    <row r="156" spans="2:19" x14ac:dyDescent="0.2">
      <c r="B156" s="62">
        <v>4</v>
      </c>
      <c r="C156" s="54">
        <f>'Results Input'!A30</f>
        <v>24</v>
      </c>
      <c r="D156" s="54" t="str">
        <f>IF(LEFT('Results Input'!F30,1)="O","M",IF(LEFT('Results Input'!F30,1)="F","F","ERROR"))</f>
        <v>F</v>
      </c>
      <c r="E156" s="63" t="str">
        <f>PROPER('Lane 4'!G38)</f>
        <v/>
      </c>
      <c r="F156" s="63" t="str">
        <f>PROPER('Lane 4'!H38)</f>
        <v/>
      </c>
      <c r="G156" s="64" t="e">
        <f>VLOOKUP(Instructions!$C$29,'Lookup Tables'!$B$55:$E$76,3,FALSE)</f>
        <v>#N/A</v>
      </c>
      <c r="H156" s="65">
        <f>'Lane 4'!I38</f>
        <v>0</v>
      </c>
      <c r="I156" s="62" t="str">
        <f t="shared" si="17"/>
        <v>000100</v>
      </c>
      <c r="J156" s="77" t="str">
        <f>IF('Results Input'!S30="np","np",IF(LEFT('Results Input'!S30,2)="dq","dq",'Results Input'!S30))</f>
        <v>np</v>
      </c>
      <c r="K156" s="62" t="str">
        <f t="shared" si="15"/>
        <v>np</v>
      </c>
      <c r="L156" s="67" t="str">
        <f t="shared" si="18"/>
        <v>np</v>
      </c>
      <c r="M156" s="68" t="str">
        <f>'Results Input'!E30</f>
        <v>Butterfly</v>
      </c>
      <c r="N156" s="54" t="str">
        <f>'Results Input'!D30</f>
        <v>50m</v>
      </c>
      <c r="O156" s="62" t="str">
        <f t="shared" si="14"/>
        <v>Butterfly0050</v>
      </c>
      <c r="P156" s="62" t="str">
        <f>IF(O156="","",IF(D156="","",VLOOKUP(O156,'Lookup Tables'!$B$3:$G$25,6,FALSE)))</f>
        <v>10</v>
      </c>
      <c r="Q156" s="69" t="s">
        <v>117</v>
      </c>
      <c r="R156" s="70"/>
      <c r="S156" s="85" t="str">
        <f t="shared" si="16"/>
        <v/>
      </c>
    </row>
    <row r="157" spans="2:19" x14ac:dyDescent="0.2">
      <c r="B157" s="62">
        <v>4</v>
      </c>
      <c r="C157" s="54">
        <f>'Results Input'!A31</f>
        <v>25</v>
      </c>
      <c r="D157" s="54" t="str">
        <f>IF(LEFT('Results Input'!F31,1)="O","M",IF(LEFT('Results Input'!F31,1)="F","F","ERROR"))</f>
        <v>M</v>
      </c>
      <c r="E157" s="63" t="str">
        <f>PROPER('Lane 4'!G39)</f>
        <v/>
      </c>
      <c r="F157" s="63" t="str">
        <f>PROPER('Lane 4'!H39)</f>
        <v/>
      </c>
      <c r="G157" s="64" t="e">
        <f>VLOOKUP(Instructions!$C$29,'Lookup Tables'!$B$55:$E$76,3,FALSE)</f>
        <v>#N/A</v>
      </c>
      <c r="H157" s="65">
        <f>'Lane 4'!I39</f>
        <v>0</v>
      </c>
      <c r="I157" s="62" t="str">
        <f t="shared" si="17"/>
        <v>000100</v>
      </c>
      <c r="J157" s="77" t="str">
        <f>IF('Results Input'!S31="np","np",IF(LEFT('Results Input'!S31,2)="dq","dq",'Results Input'!S31))</f>
        <v>np</v>
      </c>
      <c r="K157" s="62" t="str">
        <f t="shared" si="15"/>
        <v>np</v>
      </c>
      <c r="L157" s="67" t="str">
        <f t="shared" si="18"/>
        <v>np</v>
      </c>
      <c r="M157" s="68" t="str">
        <f>'Results Input'!E31</f>
        <v>Breaststroke</v>
      </c>
      <c r="N157" s="54" t="str">
        <f>'Results Input'!D31</f>
        <v>100m</v>
      </c>
      <c r="O157" s="62" t="str">
        <f t="shared" si="14"/>
        <v>Breaststroke0100</v>
      </c>
      <c r="P157" s="62" t="str">
        <f>IF(O157="","",IF(D157="","",VLOOKUP(O157,'Lookup Tables'!$B$3:$G$25,6,FALSE)))</f>
        <v>08</v>
      </c>
      <c r="Q157" s="69" t="s">
        <v>117</v>
      </c>
      <c r="R157" s="70"/>
      <c r="S157" s="85" t="str">
        <f t="shared" si="16"/>
        <v/>
      </c>
    </row>
    <row r="158" spans="2:19" x14ac:dyDescent="0.2">
      <c r="B158" s="62">
        <v>4</v>
      </c>
      <c r="C158" s="54">
        <f>'Results Input'!A32</f>
        <v>26</v>
      </c>
      <c r="D158" s="54" t="str">
        <f>IF(LEFT('Results Input'!F32,1)="O","M",IF(LEFT('Results Input'!F32,1)="F","F","ERROR"))</f>
        <v>F</v>
      </c>
      <c r="E158" s="63" t="str">
        <f>PROPER('Lane 4'!G40)</f>
        <v/>
      </c>
      <c r="F158" s="63" t="str">
        <f>PROPER('Lane 4'!H40)</f>
        <v/>
      </c>
      <c r="G158" s="64" t="e">
        <f>VLOOKUP(Instructions!$C$29,'Lookup Tables'!$B$55:$E$76,3,FALSE)</f>
        <v>#N/A</v>
      </c>
      <c r="H158" s="65">
        <f>'Lane 4'!I40</f>
        <v>0</v>
      </c>
      <c r="I158" s="62" t="str">
        <f t="shared" si="17"/>
        <v>000100</v>
      </c>
      <c r="J158" s="77" t="str">
        <f>IF('Results Input'!S32="np","np",IF(LEFT('Results Input'!S32,2)="dq","dq",'Results Input'!S32))</f>
        <v>np</v>
      </c>
      <c r="K158" s="62" t="str">
        <f t="shared" si="15"/>
        <v>np</v>
      </c>
      <c r="L158" s="67" t="str">
        <f t="shared" si="18"/>
        <v>np</v>
      </c>
      <c r="M158" s="68" t="str">
        <f>'Results Input'!E32</f>
        <v>Breaststroke</v>
      </c>
      <c r="N158" s="54" t="str">
        <f>'Results Input'!D32</f>
        <v>100m</v>
      </c>
      <c r="O158" s="62" t="str">
        <f t="shared" si="14"/>
        <v>Breaststroke0100</v>
      </c>
      <c r="P158" s="62" t="str">
        <f>IF(O158="","",IF(D158="","",VLOOKUP(O158,'Lookup Tables'!$B$3:$G$25,6,FALSE)))</f>
        <v>08</v>
      </c>
      <c r="Q158" s="69" t="s">
        <v>117</v>
      </c>
      <c r="R158" s="70"/>
      <c r="S158" s="85" t="str">
        <f t="shared" si="16"/>
        <v/>
      </c>
    </row>
    <row r="159" spans="2:19" x14ac:dyDescent="0.2">
      <c r="B159" s="62">
        <v>4</v>
      </c>
      <c r="C159" s="54">
        <f>'Results Input'!A33</f>
        <v>27</v>
      </c>
      <c r="D159" s="54" t="str">
        <f>IF(LEFT('Results Input'!F33,1)="O","M",IF(LEFT('Results Input'!F33,1)="F","F","ERROR"))</f>
        <v>M</v>
      </c>
      <c r="E159" s="63" t="str">
        <f>PROPER('Lane 4'!G41)</f>
        <v/>
      </c>
      <c r="F159" s="63" t="str">
        <f>PROPER('Lane 4'!H41)</f>
        <v/>
      </c>
      <c r="G159" s="64" t="e">
        <f>VLOOKUP(Instructions!$C$29,'Lookup Tables'!$B$55:$E$76,3,FALSE)</f>
        <v>#N/A</v>
      </c>
      <c r="H159" s="65">
        <f>'Lane 4'!I41</f>
        <v>0</v>
      </c>
      <c r="I159" s="62" t="str">
        <f t="shared" si="17"/>
        <v>000100</v>
      </c>
      <c r="J159" s="77" t="str">
        <f>IF('Results Input'!S33="np","np",IF(LEFT('Results Input'!S33,2)="dq","dq",'Results Input'!S33))</f>
        <v>np</v>
      </c>
      <c r="K159" s="62" t="str">
        <f t="shared" si="15"/>
        <v>np</v>
      </c>
      <c r="L159" s="67" t="str">
        <f t="shared" si="18"/>
        <v>np</v>
      </c>
      <c r="M159" s="68" t="str">
        <f>'Results Input'!E33</f>
        <v>Freestyle</v>
      </c>
      <c r="N159" s="54" t="str">
        <f>'Results Input'!D33</f>
        <v>100m</v>
      </c>
      <c r="O159" s="62" t="str">
        <f t="shared" si="14"/>
        <v>Freestyle0100</v>
      </c>
      <c r="P159" s="62" t="str">
        <f>IF(O159="","",IF(D159="","",VLOOKUP(O159,'Lookup Tables'!$B$3:$G$25,6,FALSE)))</f>
        <v>02</v>
      </c>
      <c r="Q159" s="69" t="s">
        <v>117</v>
      </c>
      <c r="R159" s="70"/>
      <c r="S159" s="85" t="str">
        <f t="shared" si="16"/>
        <v/>
      </c>
    </row>
    <row r="160" spans="2:19" x14ac:dyDescent="0.2">
      <c r="B160" s="62">
        <v>4</v>
      </c>
      <c r="C160" s="54">
        <f>'Results Input'!A34</f>
        <v>28</v>
      </c>
      <c r="D160" s="54" t="str">
        <f>IF(LEFT('Results Input'!F34,1)="O","M",IF(LEFT('Results Input'!F34,1)="F","F","ERROR"))</f>
        <v>F</v>
      </c>
      <c r="E160" s="63" t="str">
        <f>PROPER('Lane 4'!G42)</f>
        <v/>
      </c>
      <c r="F160" s="63" t="str">
        <f>PROPER('Lane 4'!H42)</f>
        <v/>
      </c>
      <c r="G160" s="64" t="e">
        <f>VLOOKUP(Instructions!$C$29,'Lookup Tables'!$B$55:$E$76,3,FALSE)</f>
        <v>#N/A</v>
      </c>
      <c r="H160" s="65">
        <f>'Lane 4'!I42</f>
        <v>0</v>
      </c>
      <c r="I160" s="62" t="str">
        <f t="shared" si="17"/>
        <v>000100</v>
      </c>
      <c r="J160" s="77" t="str">
        <f>IF('Results Input'!S34="np","np",IF(LEFT('Results Input'!S34,2)="dq","dq",'Results Input'!S34))</f>
        <v>np</v>
      </c>
      <c r="K160" s="62" t="str">
        <f t="shared" si="15"/>
        <v>np</v>
      </c>
      <c r="L160" s="67" t="str">
        <f t="shared" si="18"/>
        <v>np</v>
      </c>
      <c r="M160" s="68" t="str">
        <f>'Results Input'!E34</f>
        <v>Freestyle</v>
      </c>
      <c r="N160" s="54" t="str">
        <f>'Results Input'!D34</f>
        <v>100m</v>
      </c>
      <c r="O160" s="62" t="str">
        <f t="shared" si="14"/>
        <v>Freestyle0100</v>
      </c>
      <c r="P160" s="62" t="str">
        <f>IF(O160="","",IF(D160="","",VLOOKUP(O160,'Lookup Tables'!$B$3:$G$25,6,FALSE)))</f>
        <v>02</v>
      </c>
      <c r="Q160" s="69" t="s">
        <v>117</v>
      </c>
      <c r="R160" s="70"/>
      <c r="S160" s="85" t="str">
        <f t="shared" si="16"/>
        <v/>
      </c>
    </row>
    <row r="161" spans="2:19" x14ac:dyDescent="0.2">
      <c r="B161" s="62">
        <v>4</v>
      </c>
      <c r="C161" s="54">
        <f>'Results Input'!A35</f>
        <v>29</v>
      </c>
      <c r="D161" s="54" t="str">
        <f>IF(LEFT('Results Input'!F35,1)="O","M",IF(LEFT('Results Input'!F35,1)="F","F","ERROR"))</f>
        <v>M</v>
      </c>
      <c r="E161" s="63" t="str">
        <f>PROPER('Lane 4'!G43)</f>
        <v/>
      </c>
      <c r="F161" s="63" t="str">
        <f>PROPER('Lane 4'!H43)</f>
        <v/>
      </c>
      <c r="G161" s="64" t="e">
        <f>VLOOKUP(Instructions!$C$29,'Lookup Tables'!$B$55:$E$76,3,FALSE)</f>
        <v>#N/A</v>
      </c>
      <c r="H161" s="65">
        <f>'Lane 4'!I43</f>
        <v>0</v>
      </c>
      <c r="I161" s="62" t="str">
        <f t="shared" si="17"/>
        <v>000100</v>
      </c>
      <c r="J161" s="77" t="str">
        <f>IF('Results Input'!S35="np","np",IF(LEFT('Results Input'!S35,2)="dq","dq",'Results Input'!S35))</f>
        <v>np</v>
      </c>
      <c r="K161" s="62" t="str">
        <f t="shared" si="15"/>
        <v>np</v>
      </c>
      <c r="L161" s="67" t="str">
        <f t="shared" si="18"/>
        <v>np</v>
      </c>
      <c r="M161" s="68" t="str">
        <f>'Results Input'!E35</f>
        <v>Backstroke</v>
      </c>
      <c r="N161" s="54" t="str">
        <f>'Results Input'!D35</f>
        <v>100m</v>
      </c>
      <c r="O161" s="62" t="str">
        <f t="shared" si="14"/>
        <v>Backstroke0100</v>
      </c>
      <c r="P161" s="62" t="str">
        <f>IF(O161="","",IF(D161="","",VLOOKUP(O161,'Lookup Tables'!$B$3:$G$25,6,FALSE)))</f>
        <v>14</v>
      </c>
      <c r="Q161" s="69" t="s">
        <v>117</v>
      </c>
      <c r="R161" s="70"/>
      <c r="S161" s="85" t="str">
        <f t="shared" si="16"/>
        <v/>
      </c>
    </row>
    <row r="162" spans="2:19" x14ac:dyDescent="0.2">
      <c r="B162" s="62">
        <v>4</v>
      </c>
      <c r="C162" s="54">
        <f>'Results Input'!A36</f>
        <v>30</v>
      </c>
      <c r="D162" s="54" t="str">
        <f>IF(LEFT('Results Input'!F36,1)="O","M",IF(LEFT('Results Input'!F36,1)="F","F","ERROR"))</f>
        <v>F</v>
      </c>
      <c r="E162" s="63" t="str">
        <f>PROPER('Lane 4'!G44)</f>
        <v/>
      </c>
      <c r="F162" s="63" t="str">
        <f>PROPER('Lane 4'!H44)</f>
        <v/>
      </c>
      <c r="G162" s="64" t="e">
        <f>VLOOKUP(Instructions!$C$29,'Lookup Tables'!$B$55:$E$76,3,FALSE)</f>
        <v>#N/A</v>
      </c>
      <c r="H162" s="65">
        <f>'Lane 4'!I44</f>
        <v>0</v>
      </c>
      <c r="I162" s="62" t="str">
        <f t="shared" si="17"/>
        <v>000100</v>
      </c>
      <c r="J162" s="77" t="str">
        <f>IF('Results Input'!S36="np","np",IF(LEFT('Results Input'!S36,2)="dq","dq",'Results Input'!S36))</f>
        <v>np</v>
      </c>
      <c r="K162" s="62" t="str">
        <f t="shared" si="15"/>
        <v>np</v>
      </c>
      <c r="L162" s="67" t="str">
        <f t="shared" si="18"/>
        <v>np</v>
      </c>
      <c r="M162" s="68" t="str">
        <f>'Results Input'!E36</f>
        <v>Backstroke</v>
      </c>
      <c r="N162" s="54" t="str">
        <f>'Results Input'!D36</f>
        <v>100m</v>
      </c>
      <c r="O162" s="62" t="str">
        <f t="shared" si="14"/>
        <v>Backstroke0100</v>
      </c>
      <c r="P162" s="62" t="str">
        <f>IF(O162="","",IF(D162="","",VLOOKUP(O162,'Lookup Tables'!$B$3:$G$25,6,FALSE)))</f>
        <v>14</v>
      </c>
      <c r="Q162" s="69" t="s">
        <v>117</v>
      </c>
      <c r="R162" s="70"/>
      <c r="S162" s="85" t="str">
        <f t="shared" si="16"/>
        <v/>
      </c>
    </row>
    <row r="163" spans="2:19" x14ac:dyDescent="0.2">
      <c r="B163" s="62">
        <v>4</v>
      </c>
      <c r="C163" s="54">
        <f>'Results Input'!A37</f>
        <v>31</v>
      </c>
      <c r="D163" s="54" t="str">
        <f>IF(LEFT('Results Input'!F37,1)="O","M",IF(LEFT('Results Input'!F37,1)="F","F","ERROR"))</f>
        <v>M</v>
      </c>
      <c r="E163" s="63" t="str">
        <f>PROPER('Lane 4'!G45)</f>
        <v/>
      </c>
      <c r="F163" s="63" t="str">
        <f>PROPER('Lane 4'!H45)</f>
        <v/>
      </c>
      <c r="G163" s="64" t="e">
        <f>VLOOKUP(Instructions!$C$29,'Lookup Tables'!$B$55:$E$76,3,FALSE)</f>
        <v>#N/A</v>
      </c>
      <c r="H163" s="65">
        <f>'Lane 4'!I45</f>
        <v>0</v>
      </c>
      <c r="I163" s="62" t="str">
        <f t="shared" si="17"/>
        <v>000100</v>
      </c>
      <c r="J163" s="77" t="str">
        <f>IF('Results Input'!S37="np","np",IF(LEFT('Results Input'!S37,2)="dq","dq",'Results Input'!S37))</f>
        <v>np</v>
      </c>
      <c r="K163" s="62" t="str">
        <f t="shared" si="15"/>
        <v>np</v>
      </c>
      <c r="L163" s="67" t="str">
        <f t="shared" si="18"/>
        <v>np</v>
      </c>
      <c r="M163" s="68" t="str">
        <f>'Results Input'!E37</f>
        <v>Freestyle</v>
      </c>
      <c r="N163" s="54" t="str">
        <f>'Results Input'!D37</f>
        <v>50m</v>
      </c>
      <c r="O163" s="62" t="str">
        <f t="shared" si="14"/>
        <v>Freestyle0050</v>
      </c>
      <c r="P163" s="62" t="str">
        <f>IF(O163="","",IF(D163="","",VLOOKUP(O163,'Lookup Tables'!$B$3:$G$25,6,FALSE)))</f>
        <v>01</v>
      </c>
      <c r="Q163" s="69" t="s">
        <v>117</v>
      </c>
      <c r="R163" s="70"/>
      <c r="S163" s="85" t="str">
        <f t="shared" si="16"/>
        <v/>
      </c>
    </row>
    <row r="164" spans="2:19" x14ac:dyDescent="0.2">
      <c r="B164" s="62">
        <v>4</v>
      </c>
      <c r="C164" s="54">
        <f>'Results Input'!A38</f>
        <v>32</v>
      </c>
      <c r="D164" s="54" t="str">
        <f>IF(LEFT('Results Input'!F38,1)="O","M",IF(LEFT('Results Input'!F38,1)="F","F","ERROR"))</f>
        <v>F</v>
      </c>
      <c r="E164" s="63" t="str">
        <f>PROPER('Lane 4'!G46)</f>
        <v/>
      </c>
      <c r="F164" s="63" t="str">
        <f>PROPER('Lane 4'!H46)</f>
        <v/>
      </c>
      <c r="G164" s="64" t="e">
        <f>VLOOKUP(Instructions!$C$29,'Lookup Tables'!$B$55:$E$76,3,FALSE)</f>
        <v>#N/A</v>
      </c>
      <c r="H164" s="65">
        <f>'Lane 4'!I46</f>
        <v>0</v>
      </c>
      <c r="I164" s="62" t="str">
        <f t="shared" si="17"/>
        <v>000100</v>
      </c>
      <c r="J164" s="77" t="str">
        <f>IF('Results Input'!S38="np","np",IF(LEFT('Results Input'!S38,2)="dq","dq",'Results Input'!S38))</f>
        <v>np</v>
      </c>
      <c r="K164" s="62" t="str">
        <f t="shared" si="15"/>
        <v>np</v>
      </c>
      <c r="L164" s="67" t="str">
        <f t="shared" si="18"/>
        <v>np</v>
      </c>
      <c r="M164" s="68" t="str">
        <f>'Results Input'!E38</f>
        <v>Freestyle</v>
      </c>
      <c r="N164" s="54" t="str">
        <f>'Results Input'!D38</f>
        <v>50m</v>
      </c>
      <c r="O164" s="62" t="str">
        <f t="shared" si="14"/>
        <v>Freestyle0050</v>
      </c>
      <c r="P164" s="62" t="str">
        <f>IF(O164="","",IF(D164="","",VLOOKUP(O164,'Lookup Tables'!$B$3:$G$25,6,FALSE)))</f>
        <v>01</v>
      </c>
      <c r="Q164" s="69" t="s">
        <v>117</v>
      </c>
      <c r="R164" s="70"/>
      <c r="S164" s="85" t="str">
        <f t="shared" si="16"/>
        <v/>
      </c>
    </row>
    <row r="165" spans="2:19" x14ac:dyDescent="0.2">
      <c r="B165" s="62">
        <v>4</v>
      </c>
      <c r="C165" s="54">
        <f>'Results Input'!A39</f>
        <v>33</v>
      </c>
      <c r="D165" s="54" t="str">
        <f>IF(LEFT('Results Input'!F39,1)="O","M",IF(LEFT('Results Input'!F39,1)="F","F","ERROR"))</f>
        <v>M</v>
      </c>
      <c r="E165" s="63" t="str">
        <f>PROPER('Lane 4'!G47)</f>
        <v/>
      </c>
      <c r="F165" s="63" t="str">
        <f>PROPER('Lane 4'!H47)</f>
        <v/>
      </c>
      <c r="G165" s="64" t="e">
        <f>VLOOKUP(Instructions!$C$29,'Lookup Tables'!$B$55:$E$76,3,FALSE)</f>
        <v>#N/A</v>
      </c>
      <c r="H165" s="65">
        <f>'Lane 4'!I47</f>
        <v>0</v>
      </c>
      <c r="I165" s="62" t="str">
        <f t="shared" si="17"/>
        <v>000100</v>
      </c>
      <c r="J165" s="77" t="str">
        <f>IF('Results Input'!S39="np","np",IF(LEFT('Results Input'!S39,2)="dq","dq",'Results Input'!S39))</f>
        <v>np</v>
      </c>
      <c r="K165" s="62" t="str">
        <f t="shared" si="15"/>
        <v>np</v>
      </c>
      <c r="L165" s="67" t="str">
        <f t="shared" si="18"/>
        <v>np</v>
      </c>
      <c r="M165" s="68" t="str">
        <f>'Results Input'!E39</f>
        <v>I.M.</v>
      </c>
      <c r="N165" s="54" t="str">
        <f>'Results Input'!D39</f>
        <v>100m</v>
      </c>
      <c r="O165" s="62" t="str">
        <f t="shared" si="14"/>
        <v>IM0100</v>
      </c>
      <c r="P165" s="62" t="str">
        <f>IF(O165="","",IF(D165="","",VLOOKUP(O165,'Lookup Tables'!$B$3:$G$25,6,FALSE)))</f>
        <v>29</v>
      </c>
      <c r="Q165" s="69" t="s">
        <v>117</v>
      </c>
      <c r="R165" s="70"/>
      <c r="S165" s="85" t="str">
        <f t="shared" si="16"/>
        <v/>
      </c>
    </row>
    <row r="166" spans="2:19" x14ac:dyDescent="0.2">
      <c r="B166" s="62">
        <v>4</v>
      </c>
      <c r="C166" s="54">
        <f>'Results Input'!A40</f>
        <v>34</v>
      </c>
      <c r="D166" s="54" t="str">
        <f>IF(LEFT('Results Input'!F40,1)="O","M",IF(LEFT('Results Input'!F40,1)="F","F","ERROR"))</f>
        <v>F</v>
      </c>
      <c r="E166" s="63" t="str">
        <f>PROPER('Lane 4'!G48)</f>
        <v/>
      </c>
      <c r="F166" s="63" t="str">
        <f>PROPER('Lane 4'!H48)</f>
        <v/>
      </c>
      <c r="G166" s="64" t="e">
        <f>VLOOKUP(Instructions!$C$29,'Lookup Tables'!$B$55:$E$76,3,FALSE)</f>
        <v>#N/A</v>
      </c>
      <c r="H166" s="65">
        <f>'Lane 4'!I48</f>
        <v>0</v>
      </c>
      <c r="I166" s="62" t="str">
        <f t="shared" si="17"/>
        <v>000100</v>
      </c>
      <c r="J166" s="77" t="str">
        <f>IF('Results Input'!S40="np","np",IF(LEFT('Results Input'!S40,2)="dq","dq",'Results Input'!S40))</f>
        <v>np</v>
      </c>
      <c r="K166" s="62" t="str">
        <f t="shared" si="15"/>
        <v>np</v>
      </c>
      <c r="L166" s="67" t="str">
        <f t="shared" si="18"/>
        <v>np</v>
      </c>
      <c r="M166" s="68" t="str">
        <f>'Results Input'!E40</f>
        <v>I.M.</v>
      </c>
      <c r="N166" s="54" t="str">
        <f>'Results Input'!D40</f>
        <v>100m</v>
      </c>
      <c r="O166" s="62" t="str">
        <f t="shared" si="14"/>
        <v>IM0100</v>
      </c>
      <c r="P166" s="62" t="str">
        <f>IF(O166="","",IF(D166="","",VLOOKUP(O166,'Lookup Tables'!$B$3:$G$25,6,FALSE)))</f>
        <v>29</v>
      </c>
      <c r="Q166" s="69" t="s">
        <v>117</v>
      </c>
      <c r="R166" s="70"/>
      <c r="S166" s="85" t="str">
        <f t="shared" si="16"/>
        <v/>
      </c>
    </row>
    <row r="167" spans="2:19" x14ac:dyDescent="0.2">
      <c r="B167" s="62">
        <v>4</v>
      </c>
      <c r="C167" s="54">
        <f>'Results Input'!A41</f>
        <v>35</v>
      </c>
      <c r="D167" s="54" t="str">
        <f>IF(LEFT('Results Input'!F41,1)="O","M",IF(LEFT('Results Input'!F41,1)="F","F","ERROR"))</f>
        <v>M</v>
      </c>
      <c r="E167" s="63" t="str">
        <f>PROPER('Lane 4'!G49)</f>
        <v/>
      </c>
      <c r="F167" s="63" t="str">
        <f>PROPER('Lane 4'!H49)</f>
        <v/>
      </c>
      <c r="G167" s="64" t="e">
        <f>VLOOKUP(Instructions!$C$29,'Lookup Tables'!$B$55:$E$76,3,FALSE)</f>
        <v>#N/A</v>
      </c>
      <c r="H167" s="65">
        <f>'Lane 4'!I49</f>
        <v>0</v>
      </c>
      <c r="I167" s="62" t="str">
        <f t="shared" si="17"/>
        <v>000100</v>
      </c>
      <c r="J167" s="77" t="str">
        <f>IF('Results Input'!S41="np","np",IF(LEFT('Results Input'!S41,2)="dq","dq",'Results Input'!S41))</f>
        <v>np</v>
      </c>
      <c r="K167" s="62" t="str">
        <f t="shared" si="15"/>
        <v>np</v>
      </c>
      <c r="L167" s="67" t="str">
        <f t="shared" si="18"/>
        <v>np</v>
      </c>
      <c r="M167" s="68" t="str">
        <f>'Results Input'!E41</f>
        <v>Breaststroke</v>
      </c>
      <c r="N167" s="54" t="str">
        <f>'Results Input'!D41</f>
        <v>50m</v>
      </c>
      <c r="O167" s="62" t="str">
        <f t="shared" si="14"/>
        <v>Breaststroke0050</v>
      </c>
      <c r="P167" s="62" t="str">
        <f>IF(O167="","",IF(D167="","",VLOOKUP(O167,'Lookup Tables'!$B$3:$G$25,6,FALSE)))</f>
        <v>07</v>
      </c>
      <c r="Q167" s="69" t="s">
        <v>117</v>
      </c>
      <c r="R167" s="70"/>
      <c r="S167" s="85" t="str">
        <f t="shared" si="16"/>
        <v/>
      </c>
    </row>
    <row r="168" spans="2:19" x14ac:dyDescent="0.2">
      <c r="B168" s="62">
        <v>4</v>
      </c>
      <c r="C168" s="54">
        <f>'Results Input'!A42</f>
        <v>36</v>
      </c>
      <c r="D168" s="54" t="str">
        <f>IF(LEFT('Results Input'!F42,1)="O","M",IF(LEFT('Results Input'!F42,1)="F","F","ERROR"))</f>
        <v>F</v>
      </c>
      <c r="E168" s="63" t="str">
        <f>PROPER('Lane 4'!G50)</f>
        <v/>
      </c>
      <c r="F168" s="63" t="str">
        <f>PROPER('Lane 4'!H50)</f>
        <v/>
      </c>
      <c r="G168" s="64" t="e">
        <f>VLOOKUP(Instructions!$C$29,'Lookup Tables'!$B$55:$E$76,3,FALSE)</f>
        <v>#N/A</v>
      </c>
      <c r="H168" s="65">
        <f>'Lane 4'!I50</f>
        <v>0</v>
      </c>
      <c r="I168" s="62" t="str">
        <f t="shared" si="17"/>
        <v>000100</v>
      </c>
      <c r="J168" s="77" t="str">
        <f>IF('Results Input'!S42="np","np",IF(LEFT('Results Input'!S42,2)="dq","dq",'Results Input'!S42))</f>
        <v>np</v>
      </c>
      <c r="K168" s="62" t="str">
        <f t="shared" si="15"/>
        <v>np</v>
      </c>
      <c r="L168" s="67" t="str">
        <f t="shared" si="18"/>
        <v>np</v>
      </c>
      <c r="M168" s="68" t="str">
        <f>'Results Input'!E42</f>
        <v>Breaststroke</v>
      </c>
      <c r="N168" s="54" t="str">
        <f>'Results Input'!D42</f>
        <v>50m</v>
      </c>
      <c r="O168" s="62" t="str">
        <f t="shared" si="14"/>
        <v>Breaststroke0050</v>
      </c>
      <c r="P168" s="62" t="str">
        <f>IF(O168="","",IF(D168="","",VLOOKUP(O168,'Lookup Tables'!$B$3:$G$25,6,FALSE)))</f>
        <v>07</v>
      </c>
      <c r="Q168" s="69" t="s">
        <v>117</v>
      </c>
      <c r="R168" s="70"/>
      <c r="S168" s="85" t="str">
        <f t="shared" si="16"/>
        <v/>
      </c>
    </row>
    <row r="169" spans="2:19" x14ac:dyDescent="0.2">
      <c r="B169" s="62">
        <v>4</v>
      </c>
      <c r="C169" s="54">
        <f>'Results Input'!A43</f>
        <v>37</v>
      </c>
      <c r="D169" s="54" t="str">
        <f>IF(LEFT('Results Input'!F43,1)="O","M",IF(LEFT('Results Input'!F43,1)="F","F","ERROR"))</f>
        <v>M</v>
      </c>
      <c r="E169" s="63" t="str">
        <f>PROPER('Lane 4'!G51)</f>
        <v/>
      </c>
      <c r="F169" s="63" t="str">
        <f>PROPER('Lane 4'!H51)</f>
        <v/>
      </c>
      <c r="G169" s="64" t="e">
        <f>VLOOKUP(Instructions!$C$29,'Lookup Tables'!$B$55:$E$76,3,FALSE)</f>
        <v>#N/A</v>
      </c>
      <c r="H169" s="65">
        <f>'Lane 4'!I51</f>
        <v>0</v>
      </c>
      <c r="I169" s="62" t="str">
        <f t="shared" si="17"/>
        <v>000100</v>
      </c>
      <c r="J169" s="77" t="str">
        <f>IF('Results Input'!S43="np","np",IF(LEFT('Results Input'!S43,2)="dq","dq",'Results Input'!S43))</f>
        <v>np</v>
      </c>
      <c r="K169" s="62" t="str">
        <f t="shared" si="15"/>
        <v>np</v>
      </c>
      <c r="L169" s="67" t="str">
        <f t="shared" si="18"/>
        <v>np</v>
      </c>
      <c r="M169" s="68" t="str">
        <f>'Results Input'!E43</f>
        <v>Backstroke</v>
      </c>
      <c r="N169" s="54" t="str">
        <f>'Results Input'!D43</f>
        <v>100m</v>
      </c>
      <c r="O169" s="62" t="str">
        <f t="shared" si="14"/>
        <v>Backstroke0100</v>
      </c>
      <c r="P169" s="62" t="str">
        <f>IF(O169="","",IF(D169="","",VLOOKUP(O169,'Lookup Tables'!$B$3:$G$25,6,FALSE)))</f>
        <v>14</v>
      </c>
      <c r="Q169" s="69" t="s">
        <v>117</v>
      </c>
      <c r="R169" s="70"/>
      <c r="S169" s="85" t="str">
        <f t="shared" si="16"/>
        <v/>
      </c>
    </row>
    <row r="170" spans="2:19" x14ac:dyDescent="0.2">
      <c r="B170" s="62">
        <v>4</v>
      </c>
      <c r="C170" s="54">
        <f>'Results Input'!A44</f>
        <v>38</v>
      </c>
      <c r="D170" s="54" t="str">
        <f>IF(LEFT('Results Input'!F44,1)="O","M",IF(LEFT('Results Input'!F44,1)="F","F","ERROR"))</f>
        <v>F</v>
      </c>
      <c r="E170" s="63" t="str">
        <f>PROPER('Lane 4'!G52)</f>
        <v/>
      </c>
      <c r="F170" s="63" t="str">
        <f>PROPER('Lane 4'!H52)</f>
        <v/>
      </c>
      <c r="G170" s="64" t="e">
        <f>VLOOKUP(Instructions!$C$29,'Lookup Tables'!$B$55:$E$76,3,FALSE)</f>
        <v>#N/A</v>
      </c>
      <c r="H170" s="65">
        <f>'Lane 4'!I52</f>
        <v>0</v>
      </c>
      <c r="I170" s="62" t="str">
        <f t="shared" si="17"/>
        <v>000100</v>
      </c>
      <c r="J170" s="77" t="str">
        <f>IF('Results Input'!S44="np","np",IF(LEFT('Results Input'!S44,2)="dq","dq",'Results Input'!S44))</f>
        <v>np</v>
      </c>
      <c r="K170" s="62" t="str">
        <f t="shared" si="15"/>
        <v>np</v>
      </c>
      <c r="L170" s="67" t="str">
        <f t="shared" si="18"/>
        <v>np</v>
      </c>
      <c r="M170" s="68" t="str">
        <f>'Results Input'!E44</f>
        <v>Backstroke</v>
      </c>
      <c r="N170" s="54" t="str">
        <f>'Results Input'!D44</f>
        <v>100m</v>
      </c>
      <c r="O170" s="62" t="str">
        <f t="shared" si="14"/>
        <v>Backstroke0100</v>
      </c>
      <c r="P170" s="62" t="str">
        <f>IF(O170="","",IF(D170="","",VLOOKUP(O170,'Lookup Tables'!$B$3:$G$25,6,FALSE)))</f>
        <v>14</v>
      </c>
      <c r="Q170" s="69" t="s">
        <v>117</v>
      </c>
      <c r="R170" s="70"/>
      <c r="S170" s="85" t="str">
        <f t="shared" si="16"/>
        <v/>
      </c>
    </row>
    <row r="171" spans="2:19" x14ac:dyDescent="0.2">
      <c r="B171" s="62">
        <v>4</v>
      </c>
      <c r="C171" s="54">
        <f>'Results Input'!A45</f>
        <v>39</v>
      </c>
      <c r="D171" s="54" t="str">
        <f>IF(LEFT('Results Input'!F45,1)="O","M",IF(LEFT('Results Input'!F45,1)="F","F","ERROR"))</f>
        <v>M</v>
      </c>
      <c r="E171" s="63" t="str">
        <f>PROPER('Lane 4'!G53)</f>
        <v/>
      </c>
      <c r="F171" s="63" t="str">
        <f>PROPER('Lane 4'!H53)</f>
        <v/>
      </c>
      <c r="G171" s="64" t="e">
        <f>VLOOKUP(Instructions!$C$29,'Lookup Tables'!$B$55:$E$76,3,FALSE)</f>
        <v>#N/A</v>
      </c>
      <c r="H171" s="65">
        <f>'Lane 4'!I53</f>
        <v>0</v>
      </c>
      <c r="I171" s="62" t="str">
        <f t="shared" si="17"/>
        <v>000100</v>
      </c>
      <c r="J171" s="77" t="str">
        <f>IF('Results Input'!S45="np","np",IF(LEFT('Results Input'!S45,2)="dq","dq",'Results Input'!S45))</f>
        <v>np</v>
      </c>
      <c r="K171" s="62" t="str">
        <f t="shared" si="15"/>
        <v>np</v>
      </c>
      <c r="L171" s="67" t="str">
        <f t="shared" si="18"/>
        <v>np</v>
      </c>
      <c r="M171" s="68" t="str">
        <f>'Results Input'!E45</f>
        <v>Freestyle</v>
      </c>
      <c r="N171" s="54" t="str">
        <f>'Results Input'!D45</f>
        <v>100m</v>
      </c>
      <c r="O171" s="62" t="str">
        <f t="shared" si="14"/>
        <v>Freestyle0100</v>
      </c>
      <c r="P171" s="62" t="str">
        <f>IF(O171="","",IF(D171="","",VLOOKUP(O171,'Lookup Tables'!$B$3:$G$25,6,FALSE)))</f>
        <v>02</v>
      </c>
      <c r="Q171" s="69" t="s">
        <v>117</v>
      </c>
      <c r="R171" s="70"/>
      <c r="S171" s="85" t="str">
        <f t="shared" si="16"/>
        <v/>
      </c>
    </row>
    <row r="172" spans="2:19" x14ac:dyDescent="0.2">
      <c r="B172" s="62">
        <v>4</v>
      </c>
      <c r="C172" s="54">
        <f>'Results Input'!A46</f>
        <v>40</v>
      </c>
      <c r="D172" s="54" t="str">
        <f>IF(LEFT('Results Input'!F46,1)="O","M",IF(LEFT('Results Input'!F46,1)="F","F","ERROR"))</f>
        <v>F</v>
      </c>
      <c r="E172" s="63" t="str">
        <f>PROPER('Lane 4'!G54)</f>
        <v/>
      </c>
      <c r="F172" s="63" t="str">
        <f>PROPER('Lane 4'!H54)</f>
        <v/>
      </c>
      <c r="G172" s="64" t="e">
        <f>VLOOKUP(Instructions!$C$29,'Lookup Tables'!$B$55:$E$76,3,FALSE)</f>
        <v>#N/A</v>
      </c>
      <c r="H172" s="65">
        <f>'Lane 4'!I54</f>
        <v>0</v>
      </c>
      <c r="I172" s="62" t="str">
        <f t="shared" si="17"/>
        <v>000100</v>
      </c>
      <c r="J172" s="77" t="str">
        <f>IF('Results Input'!S46="np","np",IF(LEFT('Results Input'!S46,2)="dq","dq",'Results Input'!S46))</f>
        <v>np</v>
      </c>
      <c r="K172" s="62" t="str">
        <f t="shared" si="15"/>
        <v>np</v>
      </c>
      <c r="L172" s="67" t="str">
        <f t="shared" si="18"/>
        <v>np</v>
      </c>
      <c r="M172" s="68" t="str">
        <f>'Results Input'!E46</f>
        <v>Freestyle</v>
      </c>
      <c r="N172" s="54" t="str">
        <f>'Results Input'!D46</f>
        <v>100m</v>
      </c>
      <c r="O172" s="62" t="str">
        <f t="shared" si="14"/>
        <v>Freestyle0100</v>
      </c>
      <c r="P172" s="62" t="str">
        <f>IF(O172="","",IF(D172="","",VLOOKUP(O172,'Lookup Tables'!$B$3:$G$25,6,FALSE)))</f>
        <v>02</v>
      </c>
      <c r="Q172" s="69" t="s">
        <v>117</v>
      </c>
      <c r="R172" s="70"/>
      <c r="S172" s="85" t="str">
        <f t="shared" si="16"/>
        <v/>
      </c>
    </row>
    <row r="173" spans="2:19" x14ac:dyDescent="0.2">
      <c r="B173" s="62">
        <v>4</v>
      </c>
      <c r="C173" s="54">
        <f>'Results Input'!A47</f>
        <v>41</v>
      </c>
      <c r="D173" s="54" t="str">
        <f>IF(LEFT('Results Input'!F47,1)="O","M",IF(LEFT('Results Input'!F47,1)="F","F","ERROR"))</f>
        <v>M</v>
      </c>
      <c r="E173" s="63" t="str">
        <f>PROPER('Lane 4'!G55)</f>
        <v/>
      </c>
      <c r="F173" s="63" t="str">
        <f>PROPER('Lane 4'!H55)</f>
        <v/>
      </c>
      <c r="G173" s="64" t="e">
        <f>VLOOKUP(Instructions!$C$29,'Lookup Tables'!$B$55:$E$76,3,FALSE)</f>
        <v>#N/A</v>
      </c>
      <c r="H173" s="65">
        <f>'Lane 4'!I55</f>
        <v>0</v>
      </c>
      <c r="I173" s="62" t="str">
        <f t="shared" si="17"/>
        <v>000100</v>
      </c>
      <c r="J173" s="77" t="str">
        <f>IF('Results Input'!S47="np","np",IF(LEFT('Results Input'!S47,2)="dq","dq",'Results Input'!S47))</f>
        <v>np</v>
      </c>
      <c r="K173" s="62" t="str">
        <f t="shared" si="15"/>
        <v>np</v>
      </c>
      <c r="L173" s="67" t="str">
        <f t="shared" si="18"/>
        <v>np</v>
      </c>
      <c r="M173" s="68" t="str">
        <f>'Results Input'!E47</f>
        <v>Butterfly</v>
      </c>
      <c r="N173" s="54" t="str">
        <f>'Results Input'!D47</f>
        <v>50m</v>
      </c>
      <c r="O173" s="62" t="str">
        <f t="shared" si="14"/>
        <v>Butterfly0050</v>
      </c>
      <c r="P173" s="62" t="str">
        <f>IF(O173="","",IF(D173="","",VLOOKUP(O173,'Lookup Tables'!$B$3:$G$25,6,FALSE)))</f>
        <v>10</v>
      </c>
      <c r="Q173" s="69" t="s">
        <v>117</v>
      </c>
      <c r="R173" s="70"/>
      <c r="S173" s="85" t="str">
        <f t="shared" si="16"/>
        <v/>
      </c>
    </row>
    <row r="174" spans="2:19" x14ac:dyDescent="0.2">
      <c r="B174" s="62">
        <v>4</v>
      </c>
      <c r="C174" s="54">
        <f>'Results Input'!A48</f>
        <v>42</v>
      </c>
      <c r="D174" s="54" t="str">
        <f>IF(LEFT('Results Input'!F48,1)="O","M",IF(LEFT('Results Input'!F48,1)="F","F","ERROR"))</f>
        <v>F</v>
      </c>
      <c r="E174" s="63" t="str">
        <f>PROPER('Lane 4'!G56)</f>
        <v/>
      </c>
      <c r="F174" s="63" t="str">
        <f>PROPER('Lane 4'!H56)</f>
        <v/>
      </c>
      <c r="G174" s="64" t="e">
        <f>VLOOKUP(Instructions!$C$29,'Lookup Tables'!$B$55:$E$76,3,FALSE)</f>
        <v>#N/A</v>
      </c>
      <c r="H174" s="65">
        <f>'Lane 4'!I56</f>
        <v>0</v>
      </c>
      <c r="I174" s="62" t="str">
        <f t="shared" si="17"/>
        <v>000100</v>
      </c>
      <c r="J174" s="77" t="str">
        <f>IF('Results Input'!S48="np","np",IF(LEFT('Results Input'!S48,2)="dq","dq",'Results Input'!S48))</f>
        <v>np</v>
      </c>
      <c r="K174" s="62" t="str">
        <f t="shared" si="15"/>
        <v>np</v>
      </c>
      <c r="L174" s="67" t="str">
        <f t="shared" si="18"/>
        <v>np</v>
      </c>
      <c r="M174" s="68" t="str">
        <f>'Results Input'!E48</f>
        <v>Butterfly</v>
      </c>
      <c r="N174" s="54" t="str">
        <f>'Results Input'!D48</f>
        <v>50m</v>
      </c>
      <c r="O174" s="62" t="str">
        <f t="shared" si="14"/>
        <v>Butterfly0050</v>
      </c>
      <c r="P174" s="62" t="str">
        <f>IF(O174="","",IF(D174="","",VLOOKUP(O174,'Lookup Tables'!$B$3:$G$25,6,FALSE)))</f>
        <v>10</v>
      </c>
      <c r="Q174" s="69" t="s">
        <v>117</v>
      </c>
      <c r="R174" s="70"/>
      <c r="S174" s="85" t="str">
        <f t="shared" si="16"/>
        <v/>
      </c>
    </row>
    <row r="175" spans="2:19" x14ac:dyDescent="0.2">
      <c r="B175" s="62">
        <v>4</v>
      </c>
      <c r="C175" s="54">
        <f>'Results Input'!A49</f>
        <v>43</v>
      </c>
      <c r="D175" s="54" t="str">
        <f>IF(LEFT('Results Input'!F49,1)="O","M",IF(LEFT('Results Input'!F49,1)="F","F","ERROR"))</f>
        <v>M</v>
      </c>
      <c r="E175" s="63" t="str">
        <f>PROPER('Lane 4'!G57)</f>
        <v/>
      </c>
      <c r="F175" s="63" t="str">
        <f>PROPER('Lane 4'!H57)</f>
        <v/>
      </c>
      <c r="G175" s="64" t="e">
        <f>VLOOKUP(Instructions!$C$29,'Lookup Tables'!$B$55:$E$76,3,FALSE)</f>
        <v>#N/A</v>
      </c>
      <c r="H175" s="65">
        <f>'Lane 4'!I57</f>
        <v>0</v>
      </c>
      <c r="I175" s="62" t="str">
        <f t="shared" si="17"/>
        <v>000100</v>
      </c>
      <c r="J175" s="77" t="str">
        <f>IF('Results Input'!S49="np","np",IF(LEFT('Results Input'!S49,2)="dq","dq",'Results Input'!S49))</f>
        <v>np</v>
      </c>
      <c r="K175" s="62" t="str">
        <f t="shared" si="15"/>
        <v>np</v>
      </c>
      <c r="L175" s="67" t="str">
        <f t="shared" si="18"/>
        <v>np</v>
      </c>
      <c r="M175" s="68" t="str">
        <f>'Results Input'!E49</f>
        <v>Freestyle</v>
      </c>
      <c r="N175" s="54" t="str">
        <f>'Results Input'!D49</f>
        <v>100m</v>
      </c>
      <c r="O175" s="62" t="str">
        <f t="shared" si="14"/>
        <v>Freestyle0100</v>
      </c>
      <c r="P175" s="62" t="str">
        <f>IF(O175="","",IF(D175="","",VLOOKUP(O175,'Lookup Tables'!$B$3:$G$25,6,FALSE)))</f>
        <v>02</v>
      </c>
      <c r="Q175" s="69" t="s">
        <v>117</v>
      </c>
      <c r="R175" s="70"/>
      <c r="S175" s="85" t="str">
        <f t="shared" si="16"/>
        <v/>
      </c>
    </row>
    <row r="176" spans="2:19" x14ac:dyDescent="0.2">
      <c r="B176" s="62">
        <v>4</v>
      </c>
      <c r="C176" s="54">
        <f>'Results Input'!A50</f>
        <v>44</v>
      </c>
      <c r="D176" s="54" t="str">
        <f>IF(LEFT('Results Input'!F50,1)="O","M",IF(LEFT('Results Input'!F50,1)="F","F","ERROR"))</f>
        <v>F</v>
      </c>
      <c r="E176" s="63" t="str">
        <f>PROPER('Lane 4'!G58)</f>
        <v/>
      </c>
      <c r="F176" s="63" t="str">
        <f>PROPER('Lane 4'!H58)</f>
        <v/>
      </c>
      <c r="G176" s="64" t="e">
        <f>VLOOKUP(Instructions!$C$29,'Lookup Tables'!$B$55:$E$76,3,FALSE)</f>
        <v>#N/A</v>
      </c>
      <c r="H176" s="65">
        <f>'Lane 4'!I58</f>
        <v>0</v>
      </c>
      <c r="I176" s="62" t="str">
        <f t="shared" si="17"/>
        <v>000100</v>
      </c>
      <c r="J176" s="77" t="str">
        <f>IF('Results Input'!S50="np","np",IF(LEFT('Results Input'!S50,2)="dq","dq",'Results Input'!S50))</f>
        <v>np</v>
      </c>
      <c r="K176" s="62" t="str">
        <f t="shared" si="15"/>
        <v>np</v>
      </c>
      <c r="L176" s="67" t="str">
        <f t="shared" si="18"/>
        <v>np</v>
      </c>
      <c r="M176" s="68" t="str">
        <f>'Results Input'!E50</f>
        <v>Freestyle</v>
      </c>
      <c r="N176" s="54" t="str">
        <f>'Results Input'!D50</f>
        <v>100m</v>
      </c>
      <c r="O176" s="62" t="str">
        <f t="shared" si="14"/>
        <v>Freestyle0100</v>
      </c>
      <c r="P176" s="62" t="str">
        <f>IF(O176="","",IF(D176="","",VLOOKUP(O176,'Lookup Tables'!$B$3:$G$25,6,FALSE)))</f>
        <v>02</v>
      </c>
      <c r="Q176" s="69" t="s">
        <v>117</v>
      </c>
      <c r="R176" s="70"/>
      <c r="S176" s="85" t="str">
        <f t="shared" si="16"/>
        <v/>
      </c>
    </row>
    <row r="177" spans="2:19" x14ac:dyDescent="0.2">
      <c r="B177" s="62">
        <v>4</v>
      </c>
      <c r="C177" s="54">
        <f>'Results Input'!A51</f>
        <v>45</v>
      </c>
      <c r="D177" s="54" t="str">
        <f>IF(LEFT('Results Input'!F51,1)="O","M",IF(LEFT('Results Input'!F51,1)="F","F","ERROR"))</f>
        <v>M</v>
      </c>
      <c r="E177" s="63" t="str">
        <f>PROPER('Lane 4'!G59)</f>
        <v/>
      </c>
      <c r="F177" s="63" t="str">
        <f>PROPER('Lane 4'!H59)</f>
        <v/>
      </c>
      <c r="G177" s="64" t="e">
        <f>VLOOKUP(Instructions!$C$29,'Lookup Tables'!$B$55:$E$76,3,FALSE)</f>
        <v>#N/A</v>
      </c>
      <c r="H177" s="65">
        <f>'Lane 4'!I59</f>
        <v>0</v>
      </c>
      <c r="I177" s="62" t="str">
        <f t="shared" si="17"/>
        <v>000100</v>
      </c>
      <c r="J177" s="77" t="str">
        <f>IF('Results Input'!S51="np","np",IF(LEFT('Results Input'!S51,2)="dq","dq",'Results Input'!S51))</f>
        <v>np</v>
      </c>
      <c r="K177" s="62" t="str">
        <f t="shared" si="15"/>
        <v>np</v>
      </c>
      <c r="L177" s="67" t="str">
        <f t="shared" si="18"/>
        <v>np</v>
      </c>
      <c r="M177" s="68" t="str">
        <f>'Results Input'!E51</f>
        <v>Breaststroke</v>
      </c>
      <c r="N177" s="54" t="str">
        <f>'Results Input'!D51</f>
        <v>100m</v>
      </c>
      <c r="O177" s="62" t="str">
        <f t="shared" si="14"/>
        <v>Breaststroke0100</v>
      </c>
      <c r="P177" s="62" t="str">
        <f>IF(O177="","",IF(D177="","",VLOOKUP(O177,'Lookup Tables'!$B$3:$G$25,6,FALSE)))</f>
        <v>08</v>
      </c>
      <c r="Q177" s="69" t="s">
        <v>117</v>
      </c>
      <c r="R177" s="70"/>
      <c r="S177" s="85" t="str">
        <f t="shared" si="16"/>
        <v/>
      </c>
    </row>
    <row r="178" spans="2:19" x14ac:dyDescent="0.2">
      <c r="B178" s="62">
        <v>4</v>
      </c>
      <c r="C178" s="54">
        <f>'Results Input'!A52</f>
        <v>46</v>
      </c>
      <c r="D178" s="54" t="str">
        <f>IF(LEFT('Results Input'!F52,1)="O","M",IF(LEFT('Results Input'!F52,1)="F","F","ERROR"))</f>
        <v>F</v>
      </c>
      <c r="E178" s="63" t="str">
        <f>PROPER('Lane 4'!G60)</f>
        <v/>
      </c>
      <c r="F178" s="63" t="str">
        <f>PROPER('Lane 4'!H60)</f>
        <v/>
      </c>
      <c r="G178" s="64" t="e">
        <f>VLOOKUP(Instructions!$C$29,'Lookup Tables'!$B$55:$E$76,3,FALSE)</f>
        <v>#N/A</v>
      </c>
      <c r="H178" s="65">
        <f>'Lane 4'!I60</f>
        <v>0</v>
      </c>
      <c r="I178" s="62" t="str">
        <f t="shared" si="17"/>
        <v>000100</v>
      </c>
      <c r="J178" s="77" t="str">
        <f>IF('Results Input'!S52="np","np",IF(LEFT('Results Input'!S52,2)="dq","dq",'Results Input'!S52))</f>
        <v>np</v>
      </c>
      <c r="K178" s="62" t="str">
        <f t="shared" si="15"/>
        <v>np</v>
      </c>
      <c r="L178" s="67" t="str">
        <f t="shared" si="18"/>
        <v>np</v>
      </c>
      <c r="M178" s="68" t="str">
        <f>'Results Input'!E52</f>
        <v>Breaststroke</v>
      </c>
      <c r="N178" s="54" t="str">
        <f>'Results Input'!D52</f>
        <v>100m</v>
      </c>
      <c r="O178" s="62" t="str">
        <f t="shared" si="14"/>
        <v>Breaststroke0100</v>
      </c>
      <c r="P178" s="62" t="str">
        <f>IF(O178="","",IF(D178="","",VLOOKUP(O178,'Lookup Tables'!$B$3:$G$25,6,FALSE)))</f>
        <v>08</v>
      </c>
      <c r="Q178" s="69" t="s">
        <v>117</v>
      </c>
      <c r="R178" s="70"/>
      <c r="S178" s="85" t="str">
        <f t="shared" si="16"/>
        <v/>
      </c>
    </row>
    <row r="179" spans="2:19" x14ac:dyDescent="0.2">
      <c r="B179" s="62">
        <v>4</v>
      </c>
      <c r="C179" s="54">
        <f>'Results Input'!A53</f>
        <v>47</v>
      </c>
      <c r="D179" s="54" t="str">
        <f>IF(LEFT('Results Input'!F53,1)="O","M",IF(LEFT('Results Input'!F53,1)="F","F","ERROR"))</f>
        <v>M</v>
      </c>
      <c r="E179" s="63" t="str">
        <f>PROPER('Lane 4'!G61)</f>
        <v/>
      </c>
      <c r="F179" s="63" t="str">
        <f>PROPER('Lane 4'!H61)</f>
        <v/>
      </c>
      <c r="G179" s="64" t="e">
        <f>VLOOKUP(Instructions!$C$29,'Lookup Tables'!$B$55:$E$76,3,FALSE)</f>
        <v>#N/A</v>
      </c>
      <c r="H179" s="65">
        <f>'Lane 4'!I61</f>
        <v>0</v>
      </c>
      <c r="I179" s="62" t="str">
        <f t="shared" si="17"/>
        <v>000100</v>
      </c>
      <c r="J179" s="77" t="str">
        <f>IF('Results Input'!S53="np","np",IF(LEFT('Results Input'!S53,2)="dq","dq",'Results Input'!S53))</f>
        <v>np</v>
      </c>
      <c r="K179" s="62" t="str">
        <f t="shared" si="15"/>
        <v>np</v>
      </c>
      <c r="L179" s="67" t="str">
        <f t="shared" si="18"/>
        <v>np</v>
      </c>
      <c r="M179" s="68" t="str">
        <f>'Results Input'!E53</f>
        <v>Backstroke</v>
      </c>
      <c r="N179" s="54" t="str">
        <f>'Results Input'!D53</f>
        <v>50m</v>
      </c>
      <c r="O179" s="62" t="str">
        <f t="shared" si="14"/>
        <v>Backstroke0050</v>
      </c>
      <c r="P179" s="62" t="str">
        <f>IF(O179="","",IF(D179="","",VLOOKUP(O179,'Lookup Tables'!$B$3:$G$25,6,FALSE)))</f>
        <v>13</v>
      </c>
      <c r="Q179" s="69" t="s">
        <v>117</v>
      </c>
      <c r="R179" s="70"/>
      <c r="S179" s="85" t="str">
        <f t="shared" si="16"/>
        <v/>
      </c>
    </row>
    <row r="180" spans="2:19" x14ac:dyDescent="0.2">
      <c r="B180" s="62">
        <v>4</v>
      </c>
      <c r="C180" s="54">
        <f>'Results Input'!A54</f>
        <v>48</v>
      </c>
      <c r="D180" s="54" t="str">
        <f>IF(LEFT('Results Input'!F54,1)="O","M",IF(LEFT('Results Input'!F54,1)="F","F","ERROR"))</f>
        <v>F</v>
      </c>
      <c r="E180" s="63" t="str">
        <f>PROPER('Lane 4'!G62)</f>
        <v/>
      </c>
      <c r="F180" s="63" t="str">
        <f>PROPER('Lane 4'!H62)</f>
        <v/>
      </c>
      <c r="G180" s="64" t="e">
        <f>VLOOKUP(Instructions!$C$29,'Lookup Tables'!$B$55:$E$76,3,FALSE)</f>
        <v>#N/A</v>
      </c>
      <c r="H180" s="65">
        <f>'Lane 4'!I62</f>
        <v>0</v>
      </c>
      <c r="I180" s="62" t="str">
        <f t="shared" si="17"/>
        <v>000100</v>
      </c>
      <c r="J180" s="77" t="str">
        <f>IF('Results Input'!S54="np","np",IF(LEFT('Results Input'!S54,2)="dq","dq",'Results Input'!S54))</f>
        <v>np</v>
      </c>
      <c r="K180" s="62" t="str">
        <f t="shared" si="15"/>
        <v>np</v>
      </c>
      <c r="L180" s="67" t="str">
        <f t="shared" si="18"/>
        <v>np</v>
      </c>
      <c r="M180" s="68" t="str">
        <f>'Results Input'!E54</f>
        <v>Backstroke</v>
      </c>
      <c r="N180" s="54" t="str">
        <f>'Results Input'!D54</f>
        <v>50m</v>
      </c>
      <c r="O180" s="62" t="str">
        <f t="shared" si="14"/>
        <v>Backstroke0050</v>
      </c>
      <c r="P180" s="62" t="str">
        <f>IF(O180="","",IF(D180="","",VLOOKUP(O180,'Lookup Tables'!$B$3:$G$25,6,FALSE)))</f>
        <v>13</v>
      </c>
      <c r="Q180" s="69" t="s">
        <v>117</v>
      </c>
      <c r="R180" s="70"/>
      <c r="S180" s="85" t="str">
        <f t="shared" si="16"/>
        <v/>
      </c>
    </row>
    <row r="181" spans="2:19" x14ac:dyDescent="0.2">
      <c r="B181" s="62">
        <v>5</v>
      </c>
      <c r="C181" s="54">
        <f>'Results Input'!A7</f>
        <v>1</v>
      </c>
      <c r="D181" s="54" t="str">
        <f>IF(LEFT('Results Input'!F7,1)="O","M",IF(LEFT('Results Input'!F7,1)="F","F","ERROR"))</f>
        <v>M</v>
      </c>
      <c r="E181" s="63" t="str">
        <f>PROPER('Lane 5'!G3)</f>
        <v/>
      </c>
      <c r="F181" s="63" t="str">
        <f>PROPER('Lane 5'!H3)</f>
        <v/>
      </c>
      <c r="G181" s="64" t="e">
        <f>VLOOKUP(Instructions!$F$29,'Lookup Tables'!$B$55:$E$76,3,FALSE)</f>
        <v>#N/A</v>
      </c>
      <c r="H181" s="65">
        <f>'Lane 5'!I3</f>
        <v>0</v>
      </c>
      <c r="I181" s="62" t="str">
        <f t="shared" si="17"/>
        <v>000100</v>
      </c>
      <c r="J181" s="77" t="str">
        <f>IF('Results Input'!W7="np","np",IF(LEFT('Results Input'!W7,2)="dq","dq",'Results Input'!W7))</f>
        <v>np</v>
      </c>
      <c r="K181" s="62" t="str">
        <f t="shared" si="15"/>
        <v>np</v>
      </c>
      <c r="L181" s="67" t="str">
        <f t="shared" si="18"/>
        <v>np</v>
      </c>
      <c r="M181" s="68" t="str">
        <f>'Results Input'!E7</f>
        <v>I.M.</v>
      </c>
      <c r="N181" s="54" t="str">
        <f>'Results Input'!D7</f>
        <v>100m</v>
      </c>
      <c r="O181" s="62" t="str">
        <f t="shared" si="14"/>
        <v>IM0100</v>
      </c>
      <c r="P181" s="62" t="str">
        <f>IF(O181="","",IF(D181="","",VLOOKUP(O181,'Lookup Tables'!$B$3:$G$25,6,FALSE)))</f>
        <v>29</v>
      </c>
      <c r="Q181" s="69" t="s">
        <v>117</v>
      </c>
      <c r="R181" s="70"/>
      <c r="S181" s="85" t="str">
        <f t="shared" si="16"/>
        <v/>
      </c>
    </row>
    <row r="182" spans="2:19" x14ac:dyDescent="0.2">
      <c r="B182" s="62">
        <v>5</v>
      </c>
      <c r="C182" s="54">
        <f>'Results Input'!A8</f>
        <v>2</v>
      </c>
      <c r="D182" s="54" t="str">
        <f>IF(LEFT('Results Input'!F8,1)="O","M",IF(LEFT('Results Input'!F8,1)="F","F","ERROR"))</f>
        <v>F</v>
      </c>
      <c r="E182" s="63" t="str">
        <f>PROPER('Lane 5'!G4)</f>
        <v/>
      </c>
      <c r="F182" s="63" t="str">
        <f>PROPER('Lane 5'!H4)</f>
        <v/>
      </c>
      <c r="G182" s="64" t="e">
        <f>VLOOKUP(Instructions!$F$29,'Lookup Tables'!$B$55:$E$76,3,FALSE)</f>
        <v>#N/A</v>
      </c>
      <c r="H182" s="65">
        <f>'Lane 5'!I4</f>
        <v>0</v>
      </c>
      <c r="I182" s="62" t="str">
        <f t="shared" si="17"/>
        <v>000100</v>
      </c>
      <c r="J182" s="77" t="str">
        <f>IF('Results Input'!W8="np","np",IF(LEFT('Results Input'!W8,2)="dq","dq",'Results Input'!W8))</f>
        <v>np</v>
      </c>
      <c r="K182" s="62" t="str">
        <f t="shared" si="15"/>
        <v>np</v>
      </c>
      <c r="L182" s="67" t="str">
        <f t="shared" si="18"/>
        <v>np</v>
      </c>
      <c r="M182" s="68" t="str">
        <f>'Results Input'!E8</f>
        <v>I.M.</v>
      </c>
      <c r="N182" s="54" t="str">
        <f>'Results Input'!D8</f>
        <v>100m</v>
      </c>
      <c r="O182" s="62" t="str">
        <f t="shared" si="14"/>
        <v>IM0100</v>
      </c>
      <c r="P182" s="62" t="str">
        <f>IF(O182="","",IF(D182="","",VLOOKUP(O182,'Lookup Tables'!$B$3:$G$25,6,FALSE)))</f>
        <v>29</v>
      </c>
      <c r="Q182" s="69" t="s">
        <v>117</v>
      </c>
      <c r="R182" s="70"/>
      <c r="S182" s="85" t="str">
        <f t="shared" si="16"/>
        <v/>
      </c>
    </row>
    <row r="183" spans="2:19" x14ac:dyDescent="0.2">
      <c r="B183" s="62">
        <v>5</v>
      </c>
      <c r="C183" s="54">
        <f>'Results Input'!A9</f>
        <v>3</v>
      </c>
      <c r="D183" s="54" t="str">
        <f>IF(LEFT('Results Input'!F9,1)="O","M",IF(LEFT('Results Input'!F9,1)="F","F","ERROR"))</f>
        <v>M</v>
      </c>
      <c r="E183" s="63" t="str">
        <f>PROPER('Lane 5'!G5)</f>
        <v/>
      </c>
      <c r="F183" s="63" t="str">
        <f>PROPER('Lane 5'!H5)</f>
        <v/>
      </c>
      <c r="G183" s="64" t="e">
        <f>VLOOKUP(Instructions!$F$29,'Lookup Tables'!$B$55:$E$76,3,FALSE)</f>
        <v>#N/A</v>
      </c>
      <c r="H183" s="65">
        <f>'Lane 5'!I5</f>
        <v>0</v>
      </c>
      <c r="I183" s="62" t="str">
        <f t="shared" si="17"/>
        <v>000100</v>
      </c>
      <c r="J183" s="77" t="str">
        <f>IF('Results Input'!W9="np","np",IF(LEFT('Results Input'!W9,2)="dq","dq",'Results Input'!W9))</f>
        <v>np</v>
      </c>
      <c r="K183" s="62" t="str">
        <f t="shared" si="15"/>
        <v>np</v>
      </c>
      <c r="L183" s="67" t="str">
        <f t="shared" si="18"/>
        <v>np</v>
      </c>
      <c r="M183" s="68" t="str">
        <f>'Results Input'!E9</f>
        <v>Backstroke</v>
      </c>
      <c r="N183" s="54" t="str">
        <f>'Results Input'!D9</f>
        <v>100m</v>
      </c>
      <c r="O183" s="62" t="str">
        <f t="shared" si="14"/>
        <v>Backstroke0100</v>
      </c>
      <c r="P183" s="62" t="str">
        <f>IF(O183="","",IF(D183="","",VLOOKUP(O183,'Lookup Tables'!$B$3:$G$25,6,FALSE)))</f>
        <v>14</v>
      </c>
      <c r="Q183" s="69" t="s">
        <v>117</v>
      </c>
      <c r="R183" s="70"/>
      <c r="S183" s="85" t="str">
        <f t="shared" si="16"/>
        <v/>
      </c>
    </row>
    <row r="184" spans="2:19" x14ac:dyDescent="0.2">
      <c r="B184" s="62">
        <v>5</v>
      </c>
      <c r="C184" s="54">
        <f>'Results Input'!A10</f>
        <v>4</v>
      </c>
      <c r="D184" s="54" t="str">
        <f>IF(LEFT('Results Input'!F10,1)="O","M",IF(LEFT('Results Input'!F10,1)="F","F","ERROR"))</f>
        <v>F</v>
      </c>
      <c r="E184" s="63" t="str">
        <f>PROPER('Lane 5'!G6)</f>
        <v/>
      </c>
      <c r="F184" s="63" t="str">
        <f>PROPER('Lane 5'!H6)</f>
        <v/>
      </c>
      <c r="G184" s="64" t="e">
        <f>VLOOKUP(Instructions!$F$29,'Lookup Tables'!$B$55:$E$76,3,FALSE)</f>
        <v>#N/A</v>
      </c>
      <c r="H184" s="65">
        <f>'Lane 5'!I6</f>
        <v>0</v>
      </c>
      <c r="I184" s="62" t="str">
        <f t="shared" si="17"/>
        <v>000100</v>
      </c>
      <c r="J184" s="77" t="str">
        <f>IF('Results Input'!W10="np","np",IF(LEFT('Results Input'!W10,2)="dq","dq",'Results Input'!W10))</f>
        <v>np</v>
      </c>
      <c r="K184" s="62" t="str">
        <f t="shared" si="15"/>
        <v>np</v>
      </c>
      <c r="L184" s="67" t="str">
        <f t="shared" si="18"/>
        <v>np</v>
      </c>
      <c r="M184" s="68" t="str">
        <f>'Results Input'!E10</f>
        <v>Backstroke</v>
      </c>
      <c r="N184" s="54" t="str">
        <f>'Results Input'!D10</f>
        <v>100m</v>
      </c>
      <c r="O184" s="62" t="str">
        <f t="shared" si="14"/>
        <v>Backstroke0100</v>
      </c>
      <c r="P184" s="62" t="str">
        <f>IF(O184="","",IF(D184="","",VLOOKUP(O184,'Lookup Tables'!$B$3:$G$25,6,FALSE)))</f>
        <v>14</v>
      </c>
      <c r="Q184" s="69" t="s">
        <v>117</v>
      </c>
      <c r="R184" s="70"/>
      <c r="S184" s="85" t="str">
        <f t="shared" si="16"/>
        <v/>
      </c>
    </row>
    <row r="185" spans="2:19" x14ac:dyDescent="0.2">
      <c r="B185" s="62">
        <v>5</v>
      </c>
      <c r="C185" s="54">
        <f>'Results Input'!A11</f>
        <v>5</v>
      </c>
      <c r="D185" s="54" t="str">
        <f>IF(LEFT('Results Input'!F11,1)="O","M",IF(LEFT('Results Input'!F11,1)="F","F","ERROR"))</f>
        <v>M</v>
      </c>
      <c r="E185" s="63" t="str">
        <f>PROPER('Lane 5'!G7)</f>
        <v/>
      </c>
      <c r="F185" s="63" t="str">
        <f>PROPER('Lane 5'!H7)</f>
        <v/>
      </c>
      <c r="G185" s="64" t="e">
        <f>VLOOKUP(Instructions!$F$29,'Lookup Tables'!$B$55:$E$76,3,FALSE)</f>
        <v>#N/A</v>
      </c>
      <c r="H185" s="65">
        <f>'Lane 5'!I7</f>
        <v>0</v>
      </c>
      <c r="I185" s="62" t="str">
        <f t="shared" si="17"/>
        <v>000100</v>
      </c>
      <c r="J185" s="77" t="str">
        <f>IF('Results Input'!W11="np","np",IF(LEFT('Results Input'!W11,2)="dq","dq",'Results Input'!W11))</f>
        <v>np</v>
      </c>
      <c r="K185" s="62" t="str">
        <f t="shared" si="15"/>
        <v>np</v>
      </c>
      <c r="L185" s="67" t="str">
        <f t="shared" si="18"/>
        <v>np</v>
      </c>
      <c r="M185" s="68" t="str">
        <f>'Results Input'!E11</f>
        <v>Butterfly</v>
      </c>
      <c r="N185" s="54" t="str">
        <f>'Results Input'!D11</f>
        <v>100m</v>
      </c>
      <c r="O185" s="62" t="str">
        <f t="shared" si="14"/>
        <v>Butterfly0100</v>
      </c>
      <c r="P185" s="62" t="str">
        <f>IF(O185="","",IF(D185="","",VLOOKUP(O185,'Lookup Tables'!$B$3:$G$25,6,FALSE)))</f>
        <v>11</v>
      </c>
      <c r="Q185" s="69" t="s">
        <v>117</v>
      </c>
      <c r="R185" s="70"/>
      <c r="S185" s="85" t="str">
        <f t="shared" si="16"/>
        <v/>
      </c>
    </row>
    <row r="186" spans="2:19" x14ac:dyDescent="0.2">
      <c r="B186" s="62">
        <v>5</v>
      </c>
      <c r="C186" s="54">
        <f>'Results Input'!A12</f>
        <v>6</v>
      </c>
      <c r="D186" s="54" t="str">
        <f>IF(LEFT('Results Input'!F12,1)="O","M",IF(LEFT('Results Input'!F12,1)="F","F","ERROR"))</f>
        <v>F</v>
      </c>
      <c r="E186" s="63" t="str">
        <f>PROPER('Lane 5'!G8)</f>
        <v/>
      </c>
      <c r="F186" s="63" t="str">
        <f>PROPER('Lane 5'!H8)</f>
        <v/>
      </c>
      <c r="G186" s="64" t="e">
        <f>VLOOKUP(Instructions!$F$29,'Lookup Tables'!$B$55:$E$76,3,FALSE)</f>
        <v>#N/A</v>
      </c>
      <c r="H186" s="65">
        <f>'Lane 5'!I8</f>
        <v>0</v>
      </c>
      <c r="I186" s="62" t="str">
        <f t="shared" si="17"/>
        <v>000100</v>
      </c>
      <c r="J186" s="77" t="str">
        <f>IF('Results Input'!W12="np","np",IF(LEFT('Results Input'!W12,2)="dq","dq",'Results Input'!W12))</f>
        <v>np</v>
      </c>
      <c r="K186" s="62" t="str">
        <f t="shared" si="15"/>
        <v>np</v>
      </c>
      <c r="L186" s="67" t="str">
        <f t="shared" si="18"/>
        <v>np</v>
      </c>
      <c r="M186" s="68" t="str">
        <f>'Results Input'!E12</f>
        <v>Butterfly</v>
      </c>
      <c r="N186" s="54" t="str">
        <f>'Results Input'!D12</f>
        <v>100m</v>
      </c>
      <c r="O186" s="62" t="str">
        <f t="shared" si="14"/>
        <v>Butterfly0100</v>
      </c>
      <c r="P186" s="62" t="str">
        <f>IF(O186="","",IF(D186="","",VLOOKUP(O186,'Lookup Tables'!$B$3:$G$25,6,FALSE)))</f>
        <v>11</v>
      </c>
      <c r="Q186" s="69" t="s">
        <v>117</v>
      </c>
      <c r="R186" s="70"/>
      <c r="S186" s="85" t="str">
        <f t="shared" si="16"/>
        <v/>
      </c>
    </row>
    <row r="187" spans="2:19" x14ac:dyDescent="0.2">
      <c r="B187" s="62">
        <v>5</v>
      </c>
      <c r="C187" s="54">
        <f>'Results Input'!A17</f>
        <v>11</v>
      </c>
      <c r="D187" s="54" t="str">
        <f>IF(LEFT('Results Input'!F17,1)="O","M",IF(LEFT('Results Input'!F17,1)="F","F","ERROR"))</f>
        <v>M</v>
      </c>
      <c r="E187" s="63" t="str">
        <f>PROPER('Lane 5'!G25)</f>
        <v/>
      </c>
      <c r="F187" s="63" t="str">
        <f>PROPER('Lane 5'!H25)</f>
        <v/>
      </c>
      <c r="G187" s="64" t="e">
        <f>VLOOKUP(Instructions!$F$29,'Lookup Tables'!$B$55:$E$76,3,FALSE)</f>
        <v>#N/A</v>
      </c>
      <c r="H187" s="65">
        <f>'Lane 5'!I25</f>
        <v>0</v>
      </c>
      <c r="I187" s="62" t="str">
        <f t="shared" si="17"/>
        <v>000100</v>
      </c>
      <c r="J187" s="77" t="str">
        <f>IF('Results Input'!W17="np","np",IF(LEFT('Results Input'!W17,2)="dq","dq",'Results Input'!W17))</f>
        <v>np</v>
      </c>
      <c r="K187" s="62" t="str">
        <f t="shared" si="15"/>
        <v>np</v>
      </c>
      <c r="L187" s="67" t="str">
        <f t="shared" si="18"/>
        <v>np</v>
      </c>
      <c r="M187" s="68" t="str">
        <f>'Results Input'!E17</f>
        <v>Backstroke</v>
      </c>
      <c r="N187" s="54" t="str">
        <f>'Results Input'!D17</f>
        <v>50m</v>
      </c>
      <c r="O187" s="62" t="str">
        <f t="shared" ref="O187:O242" si="19">CONCATENATE(IF(LEFT(M187,4)="I.M.","IM",IF(LEFT(M187,1)="R","",M187)),IF(LEFT(M187,1)="R","",CONCATENATE("0",IF(N187="50m",CONCATENATE("0",LEFT(N187,2)),LEFT(N187,3)))))</f>
        <v>Backstroke0050</v>
      </c>
      <c r="P187" s="62" t="str">
        <f>IF(O187="","",IF(D187="","",VLOOKUP(O187,'Lookup Tables'!$B$3:$G$25,6,FALSE)))</f>
        <v>13</v>
      </c>
      <c r="Q187" s="69" t="s">
        <v>117</v>
      </c>
      <c r="R187" s="70"/>
      <c r="S187" s="85" t="str">
        <f t="shared" si="16"/>
        <v/>
      </c>
    </row>
    <row r="188" spans="2:19" x14ac:dyDescent="0.2">
      <c r="B188" s="62">
        <v>5</v>
      </c>
      <c r="C188" s="54">
        <f>'Results Input'!A18</f>
        <v>12</v>
      </c>
      <c r="D188" s="54" t="str">
        <f>IF(LEFT('Results Input'!F18,1)="O","M",IF(LEFT('Results Input'!F18,1)="F","F","ERROR"))</f>
        <v>F</v>
      </c>
      <c r="E188" s="63" t="str">
        <f>PROPER('Lane 5'!G26)</f>
        <v/>
      </c>
      <c r="F188" s="63" t="str">
        <f>PROPER('Lane 5'!H26)</f>
        <v/>
      </c>
      <c r="G188" s="64" t="e">
        <f>VLOOKUP(Instructions!$F$29,'Lookup Tables'!$B$55:$E$76,3,FALSE)</f>
        <v>#N/A</v>
      </c>
      <c r="H188" s="65">
        <f>'Lane 5'!I26</f>
        <v>0</v>
      </c>
      <c r="I188" s="62" t="str">
        <f t="shared" si="17"/>
        <v>000100</v>
      </c>
      <c r="J188" s="77" t="str">
        <f>IF('Results Input'!W18="np","np",IF(LEFT('Results Input'!W18,2)="dq","dq",'Results Input'!W18))</f>
        <v>np</v>
      </c>
      <c r="K188" s="62" t="str">
        <f t="shared" si="15"/>
        <v>np</v>
      </c>
      <c r="L188" s="67" t="str">
        <f t="shared" si="18"/>
        <v>np</v>
      </c>
      <c r="M188" s="68" t="str">
        <f>'Results Input'!E18</f>
        <v>Backstroke</v>
      </c>
      <c r="N188" s="54" t="str">
        <f>'Results Input'!D18</f>
        <v>50m</v>
      </c>
      <c r="O188" s="62" t="str">
        <f t="shared" si="19"/>
        <v>Backstroke0050</v>
      </c>
      <c r="P188" s="62" t="str">
        <f>IF(O188="","",IF(D188="","",VLOOKUP(O188,'Lookup Tables'!$B$3:$G$25,6,FALSE)))</f>
        <v>13</v>
      </c>
      <c r="Q188" s="69" t="s">
        <v>117</v>
      </c>
      <c r="R188" s="70"/>
      <c r="S188" s="85" t="str">
        <f t="shared" si="16"/>
        <v/>
      </c>
    </row>
    <row r="189" spans="2:19" x14ac:dyDescent="0.2">
      <c r="B189" s="62">
        <v>5</v>
      </c>
      <c r="C189" s="54">
        <f>'Results Input'!A19</f>
        <v>13</v>
      </c>
      <c r="D189" s="54" t="str">
        <f>IF(LEFT('Results Input'!F19,1)="O","M",IF(LEFT('Results Input'!F19,1)="F","F","ERROR"))</f>
        <v>M</v>
      </c>
      <c r="E189" s="63" t="str">
        <f>PROPER('Lane 5'!G27)</f>
        <v/>
      </c>
      <c r="F189" s="63" t="str">
        <f>PROPER('Lane 5'!H27)</f>
        <v/>
      </c>
      <c r="G189" s="64" t="e">
        <f>VLOOKUP(Instructions!$F$29,'Lookup Tables'!$B$55:$E$76,3,FALSE)</f>
        <v>#N/A</v>
      </c>
      <c r="H189" s="65">
        <f>'Lane 5'!I27</f>
        <v>0</v>
      </c>
      <c r="I189" s="62" t="str">
        <f t="shared" si="17"/>
        <v>000100</v>
      </c>
      <c r="J189" s="77" t="str">
        <f>IF('Results Input'!W19="np","np",IF(LEFT('Results Input'!W19,2)="dq","dq",'Results Input'!W19))</f>
        <v>np</v>
      </c>
      <c r="K189" s="62" t="str">
        <f t="shared" si="15"/>
        <v>np</v>
      </c>
      <c r="L189" s="67" t="str">
        <f t="shared" si="18"/>
        <v>np</v>
      </c>
      <c r="M189" s="68" t="str">
        <f>'Results Input'!E19</f>
        <v>Breaststroke</v>
      </c>
      <c r="N189" s="54" t="str">
        <f>'Results Input'!D19</f>
        <v>100m</v>
      </c>
      <c r="O189" s="62" t="str">
        <f t="shared" si="19"/>
        <v>Breaststroke0100</v>
      </c>
      <c r="P189" s="62" t="str">
        <f>IF(O189="","",IF(D189="","",VLOOKUP(O189,'Lookup Tables'!$B$3:$G$25,6,FALSE)))</f>
        <v>08</v>
      </c>
      <c r="Q189" s="69" t="s">
        <v>117</v>
      </c>
      <c r="R189" s="70"/>
      <c r="S189" s="85" t="str">
        <f t="shared" si="16"/>
        <v/>
      </c>
    </row>
    <row r="190" spans="2:19" x14ac:dyDescent="0.2">
      <c r="B190" s="62">
        <v>5</v>
      </c>
      <c r="C190" s="54">
        <f>'Results Input'!A20</f>
        <v>14</v>
      </c>
      <c r="D190" s="54" t="str">
        <f>IF(LEFT('Results Input'!F20,1)="O","M",IF(LEFT('Results Input'!F20,1)="F","F","ERROR"))</f>
        <v>F</v>
      </c>
      <c r="E190" s="63" t="str">
        <f>PROPER('Lane 5'!G28)</f>
        <v/>
      </c>
      <c r="F190" s="63" t="str">
        <f>PROPER('Lane 5'!H28)</f>
        <v/>
      </c>
      <c r="G190" s="64" t="e">
        <f>VLOOKUP(Instructions!$F$29,'Lookup Tables'!$B$55:$E$76,3,FALSE)</f>
        <v>#N/A</v>
      </c>
      <c r="H190" s="65">
        <f>'Lane 5'!I28</f>
        <v>0</v>
      </c>
      <c r="I190" s="62" t="str">
        <f t="shared" si="17"/>
        <v>000100</v>
      </c>
      <c r="J190" s="77" t="str">
        <f>IF('Results Input'!W20="np","np",IF(LEFT('Results Input'!W20,2)="dq","dq",'Results Input'!W20))</f>
        <v>np</v>
      </c>
      <c r="K190" s="62" t="str">
        <f t="shared" si="15"/>
        <v>np</v>
      </c>
      <c r="L190" s="67" t="str">
        <f t="shared" si="18"/>
        <v>np</v>
      </c>
      <c r="M190" s="68" t="str">
        <f>'Results Input'!E20</f>
        <v>Breaststroke</v>
      </c>
      <c r="N190" s="54" t="str">
        <f>'Results Input'!D20</f>
        <v>100m</v>
      </c>
      <c r="O190" s="62" t="str">
        <f t="shared" si="19"/>
        <v>Breaststroke0100</v>
      </c>
      <c r="P190" s="62" t="str">
        <f>IF(O190="","",IF(D190="","",VLOOKUP(O190,'Lookup Tables'!$B$3:$G$25,6,FALSE)))</f>
        <v>08</v>
      </c>
      <c r="Q190" s="69" t="s">
        <v>117</v>
      </c>
      <c r="R190" s="70"/>
      <c r="S190" s="85" t="str">
        <f t="shared" si="16"/>
        <v/>
      </c>
    </row>
    <row r="191" spans="2:19" x14ac:dyDescent="0.2">
      <c r="B191" s="62">
        <v>5</v>
      </c>
      <c r="C191" s="54">
        <f>'Results Input'!A21</f>
        <v>15</v>
      </c>
      <c r="D191" s="54" t="str">
        <f>IF(LEFT('Results Input'!F21,1)="O","M",IF(LEFT('Results Input'!F21,1)="F","F","ERROR"))</f>
        <v>M</v>
      </c>
      <c r="E191" s="63" t="str">
        <f>PROPER('Lane 5'!G29)</f>
        <v/>
      </c>
      <c r="F191" s="63" t="str">
        <f>PROPER('Lane 5'!H29)</f>
        <v/>
      </c>
      <c r="G191" s="64" t="e">
        <f>VLOOKUP(Instructions!$F$29,'Lookup Tables'!$B$55:$E$76,3,FALSE)</f>
        <v>#N/A</v>
      </c>
      <c r="H191" s="65">
        <f>'Lane 5'!I29</f>
        <v>0</v>
      </c>
      <c r="I191" s="62" t="str">
        <f t="shared" si="17"/>
        <v>000100</v>
      </c>
      <c r="J191" s="77" t="str">
        <f>IF('Results Input'!W21="np","np",IF(LEFT('Results Input'!W21,2)="dq","dq",'Results Input'!W21))</f>
        <v>np</v>
      </c>
      <c r="K191" s="62" t="str">
        <f t="shared" si="15"/>
        <v>np</v>
      </c>
      <c r="L191" s="67" t="str">
        <f t="shared" si="18"/>
        <v>np</v>
      </c>
      <c r="M191" s="68" t="str">
        <f>'Results Input'!E21</f>
        <v>Freestyle</v>
      </c>
      <c r="N191" s="54" t="str">
        <f>'Results Input'!D21</f>
        <v>50m</v>
      </c>
      <c r="O191" s="62" t="str">
        <f t="shared" si="19"/>
        <v>Freestyle0050</v>
      </c>
      <c r="P191" s="62" t="str">
        <f>IF(O191="","",IF(D191="","",VLOOKUP(O191,'Lookup Tables'!$B$3:$G$25,6,FALSE)))</f>
        <v>01</v>
      </c>
      <c r="Q191" s="69" t="s">
        <v>117</v>
      </c>
      <c r="R191" s="70"/>
      <c r="S191" s="85" t="str">
        <f t="shared" si="16"/>
        <v/>
      </c>
    </row>
    <row r="192" spans="2:19" x14ac:dyDescent="0.2">
      <c r="B192" s="62">
        <v>5</v>
      </c>
      <c r="C192" s="54">
        <f>'Results Input'!A22</f>
        <v>16</v>
      </c>
      <c r="D192" s="54" t="str">
        <f>IF(LEFT('Results Input'!F22,1)="O","M",IF(LEFT('Results Input'!F22,1)="F","F","ERROR"))</f>
        <v>F</v>
      </c>
      <c r="E192" s="63" t="str">
        <f>PROPER('Lane 5'!G30)</f>
        <v/>
      </c>
      <c r="F192" s="63" t="str">
        <f>PROPER('Lane 5'!H30)</f>
        <v/>
      </c>
      <c r="G192" s="64" t="e">
        <f>VLOOKUP(Instructions!$F$29,'Lookup Tables'!$B$55:$E$76,3,FALSE)</f>
        <v>#N/A</v>
      </c>
      <c r="H192" s="65">
        <f>'Lane 5'!I30</f>
        <v>0</v>
      </c>
      <c r="I192" s="62" t="str">
        <f t="shared" si="17"/>
        <v>000100</v>
      </c>
      <c r="J192" s="77" t="str">
        <f>IF('Results Input'!W22="np","np",IF(LEFT('Results Input'!W22,2)="dq","dq",'Results Input'!W22))</f>
        <v>np</v>
      </c>
      <c r="K192" s="62" t="str">
        <f t="shared" si="15"/>
        <v>np</v>
      </c>
      <c r="L192" s="67" t="str">
        <f t="shared" si="18"/>
        <v>np</v>
      </c>
      <c r="M192" s="68" t="str">
        <f>'Results Input'!E22</f>
        <v>Freestyle</v>
      </c>
      <c r="N192" s="54" t="str">
        <f>'Results Input'!D22</f>
        <v>50m</v>
      </c>
      <c r="O192" s="62" t="str">
        <f t="shared" si="19"/>
        <v>Freestyle0050</v>
      </c>
      <c r="P192" s="62" t="str">
        <f>IF(O192="","",IF(D192="","",VLOOKUP(O192,'Lookup Tables'!$B$3:$G$25,6,FALSE)))</f>
        <v>01</v>
      </c>
      <c r="Q192" s="69" t="s">
        <v>117</v>
      </c>
      <c r="R192" s="70"/>
      <c r="S192" s="85" t="str">
        <f t="shared" si="16"/>
        <v/>
      </c>
    </row>
    <row r="193" spans="2:19" x14ac:dyDescent="0.2">
      <c r="B193" s="62">
        <v>5</v>
      </c>
      <c r="C193" s="54">
        <f>'Results Input'!A23</f>
        <v>17</v>
      </c>
      <c r="D193" s="54" t="str">
        <f>IF(LEFT('Results Input'!F23,1)="O","M",IF(LEFT('Results Input'!F23,1)="F","F","ERROR"))</f>
        <v>M</v>
      </c>
      <c r="E193" s="63" t="str">
        <f>PROPER('Lane 5'!G31)</f>
        <v/>
      </c>
      <c r="F193" s="63" t="str">
        <f>PROPER('Lane 5'!H31)</f>
        <v/>
      </c>
      <c r="G193" s="64" t="e">
        <f>VLOOKUP(Instructions!$F$29,'Lookup Tables'!$B$55:$E$76,3,FALSE)</f>
        <v>#N/A</v>
      </c>
      <c r="H193" s="65">
        <f>'Lane 5'!I31</f>
        <v>0</v>
      </c>
      <c r="I193" s="62" t="str">
        <f t="shared" si="17"/>
        <v>000100</v>
      </c>
      <c r="J193" s="77" t="str">
        <f>IF('Results Input'!W23="np","np",IF(LEFT('Results Input'!W23,2)="dq","dq",'Results Input'!W23))</f>
        <v>np</v>
      </c>
      <c r="K193" s="62" t="str">
        <f t="shared" si="15"/>
        <v>np</v>
      </c>
      <c r="L193" s="67" t="str">
        <f t="shared" si="18"/>
        <v>np</v>
      </c>
      <c r="M193" s="68" t="str">
        <f>'Results Input'!E23</f>
        <v>Butterfly</v>
      </c>
      <c r="N193" s="54" t="str">
        <f>'Results Input'!D23</f>
        <v>50m</v>
      </c>
      <c r="O193" s="62" t="str">
        <f t="shared" si="19"/>
        <v>Butterfly0050</v>
      </c>
      <c r="P193" s="62" t="str">
        <f>IF(O193="","",IF(D193="","",VLOOKUP(O193,'Lookup Tables'!$B$3:$G$25,6,FALSE)))</f>
        <v>10</v>
      </c>
      <c r="Q193" s="69" t="s">
        <v>117</v>
      </c>
      <c r="R193" s="70"/>
      <c r="S193" s="85" t="str">
        <f t="shared" si="16"/>
        <v/>
      </c>
    </row>
    <row r="194" spans="2:19" x14ac:dyDescent="0.2">
      <c r="B194" s="62">
        <v>5</v>
      </c>
      <c r="C194" s="54">
        <f>'Results Input'!A24</f>
        <v>18</v>
      </c>
      <c r="D194" s="54" t="str">
        <f>IF(LEFT('Results Input'!F24,1)="O","M",IF(LEFT('Results Input'!F24,1)="F","F","ERROR"))</f>
        <v>F</v>
      </c>
      <c r="E194" s="63" t="str">
        <f>PROPER('Lane 5'!G32)</f>
        <v/>
      </c>
      <c r="F194" s="63" t="str">
        <f>PROPER('Lane 5'!H32)</f>
        <v/>
      </c>
      <c r="G194" s="64" t="e">
        <f>VLOOKUP(Instructions!$F$29,'Lookup Tables'!$B$55:$E$76,3,FALSE)</f>
        <v>#N/A</v>
      </c>
      <c r="H194" s="65">
        <f>'Lane 5'!I32</f>
        <v>0</v>
      </c>
      <c r="I194" s="62" t="str">
        <f t="shared" si="17"/>
        <v>000100</v>
      </c>
      <c r="J194" s="77" t="str">
        <f>IF('Results Input'!W24="np","np",IF(LEFT('Results Input'!W24,2)="dq","dq",'Results Input'!W24))</f>
        <v>np</v>
      </c>
      <c r="K194" s="62" t="str">
        <f t="shared" si="15"/>
        <v>np</v>
      </c>
      <c r="L194" s="67" t="str">
        <f t="shared" si="18"/>
        <v>np</v>
      </c>
      <c r="M194" s="68" t="str">
        <f>'Results Input'!E24</f>
        <v>Butterfly</v>
      </c>
      <c r="N194" s="54" t="str">
        <f>'Results Input'!D24</f>
        <v>50m</v>
      </c>
      <c r="O194" s="62" t="str">
        <f t="shared" si="19"/>
        <v>Butterfly0050</v>
      </c>
      <c r="P194" s="62" t="str">
        <f>IF(O194="","",IF(D194="","",VLOOKUP(O194,'Lookup Tables'!$B$3:$G$25,6,FALSE)))</f>
        <v>10</v>
      </c>
      <c r="Q194" s="69" t="s">
        <v>117</v>
      </c>
      <c r="R194" s="70"/>
      <c r="S194" s="85" t="str">
        <f t="shared" si="16"/>
        <v/>
      </c>
    </row>
    <row r="195" spans="2:19" x14ac:dyDescent="0.2">
      <c r="B195" s="62">
        <v>5</v>
      </c>
      <c r="C195" s="54">
        <f>'Results Input'!A25</f>
        <v>19</v>
      </c>
      <c r="D195" s="54" t="str">
        <f>IF(LEFT('Results Input'!F25,1)="O","M",IF(LEFT('Results Input'!F25,1)="F","F","ERROR"))</f>
        <v>M</v>
      </c>
      <c r="E195" s="63" t="str">
        <f>PROPER('Lane 5'!G33)</f>
        <v/>
      </c>
      <c r="F195" s="63" t="str">
        <f>PROPER('Lane 5'!H33)</f>
        <v/>
      </c>
      <c r="G195" s="64" t="e">
        <f>VLOOKUP(Instructions!$F$29,'Lookup Tables'!$B$55:$E$76,3,FALSE)</f>
        <v>#N/A</v>
      </c>
      <c r="H195" s="65">
        <f>'Lane 5'!I33</f>
        <v>0</v>
      </c>
      <c r="I195" s="62" t="str">
        <f t="shared" si="17"/>
        <v>000100</v>
      </c>
      <c r="J195" s="77" t="str">
        <f>IF('Results Input'!W25="np","np",IF(LEFT('Results Input'!W25,2)="dq","dq",'Results Input'!W25))</f>
        <v>np</v>
      </c>
      <c r="K195" s="62" t="str">
        <f t="shared" si="15"/>
        <v>np</v>
      </c>
      <c r="L195" s="67" t="str">
        <f t="shared" si="18"/>
        <v>np</v>
      </c>
      <c r="M195" s="68" t="str">
        <f>'Results Input'!E25</f>
        <v>I.M.</v>
      </c>
      <c r="N195" s="54" t="str">
        <f>'Results Input'!D25</f>
        <v>100m</v>
      </c>
      <c r="O195" s="62" t="str">
        <f t="shared" si="19"/>
        <v>IM0100</v>
      </c>
      <c r="P195" s="62" t="str">
        <f>IF(O195="","",IF(D195="","",VLOOKUP(O195,'Lookup Tables'!$B$3:$G$25,6,FALSE)))</f>
        <v>29</v>
      </c>
      <c r="Q195" s="69" t="s">
        <v>117</v>
      </c>
      <c r="R195" s="70"/>
      <c r="S195" s="85" t="str">
        <f t="shared" si="16"/>
        <v/>
      </c>
    </row>
    <row r="196" spans="2:19" x14ac:dyDescent="0.2">
      <c r="B196" s="62">
        <v>5</v>
      </c>
      <c r="C196" s="54">
        <f>'Results Input'!A26</f>
        <v>20</v>
      </c>
      <c r="D196" s="54" t="str">
        <f>IF(LEFT('Results Input'!F26,1)="O","M",IF(LEFT('Results Input'!F26,1)="F","F","ERROR"))</f>
        <v>F</v>
      </c>
      <c r="E196" s="63" t="str">
        <f>PROPER('Lane 5'!G34)</f>
        <v/>
      </c>
      <c r="F196" s="63" t="str">
        <f>PROPER('Lane 5'!H34)</f>
        <v/>
      </c>
      <c r="G196" s="64" t="e">
        <f>VLOOKUP(Instructions!$F$29,'Lookup Tables'!$B$55:$E$76,3,FALSE)</f>
        <v>#N/A</v>
      </c>
      <c r="H196" s="65">
        <f>'Lane 5'!I34</f>
        <v>0</v>
      </c>
      <c r="I196" s="62" t="str">
        <f t="shared" si="17"/>
        <v>000100</v>
      </c>
      <c r="J196" s="77" t="str">
        <f>IF('Results Input'!W26="np","np",IF(LEFT('Results Input'!W26,2)="dq","dq",'Results Input'!W26))</f>
        <v>np</v>
      </c>
      <c r="K196" s="62" t="str">
        <f t="shared" si="15"/>
        <v>np</v>
      </c>
      <c r="L196" s="67" t="str">
        <f t="shared" si="18"/>
        <v>np</v>
      </c>
      <c r="M196" s="68" t="str">
        <f>'Results Input'!E26</f>
        <v>I.M.</v>
      </c>
      <c r="N196" s="54" t="str">
        <f>'Results Input'!D26</f>
        <v>100m</v>
      </c>
      <c r="O196" s="62" t="str">
        <f t="shared" si="19"/>
        <v>IM0100</v>
      </c>
      <c r="P196" s="62" t="str">
        <f>IF(O196="","",IF(D196="","",VLOOKUP(O196,'Lookup Tables'!$B$3:$G$25,6,FALSE)))</f>
        <v>29</v>
      </c>
      <c r="Q196" s="69" t="s">
        <v>117</v>
      </c>
      <c r="R196" s="70"/>
      <c r="S196" s="85" t="str">
        <f t="shared" si="16"/>
        <v/>
      </c>
    </row>
    <row r="197" spans="2:19" x14ac:dyDescent="0.2">
      <c r="B197" s="62">
        <v>5</v>
      </c>
      <c r="C197" s="54">
        <f>'Results Input'!A27</f>
        <v>21</v>
      </c>
      <c r="D197" s="54" t="str">
        <f>IF(LEFT('Results Input'!F27,1)="O","M",IF(LEFT('Results Input'!F27,1)="F","F","ERROR"))</f>
        <v>M</v>
      </c>
      <c r="E197" s="63" t="str">
        <f>PROPER('Lane 5'!G35)</f>
        <v/>
      </c>
      <c r="F197" s="63" t="str">
        <f>PROPER('Lane 5'!H35)</f>
        <v/>
      </c>
      <c r="G197" s="64" t="e">
        <f>VLOOKUP(Instructions!$F$29,'Lookup Tables'!$B$55:$E$76,3,FALSE)</f>
        <v>#N/A</v>
      </c>
      <c r="H197" s="65">
        <f>'Lane 5'!I35</f>
        <v>0</v>
      </c>
      <c r="I197" s="62" t="str">
        <f t="shared" si="17"/>
        <v>000100</v>
      </c>
      <c r="J197" s="77" t="str">
        <f>IF('Results Input'!W27="np","np",IF(LEFT('Results Input'!W27,2)="dq","dq",'Results Input'!W27))</f>
        <v>np</v>
      </c>
      <c r="K197" s="62" t="str">
        <f t="shared" si="15"/>
        <v>np</v>
      </c>
      <c r="L197" s="67" t="str">
        <f t="shared" si="18"/>
        <v>np</v>
      </c>
      <c r="M197" s="68" t="str">
        <f>'Results Input'!E27</f>
        <v>Breaststroke</v>
      </c>
      <c r="N197" s="54" t="str">
        <f>'Results Input'!D27</f>
        <v>50m</v>
      </c>
      <c r="O197" s="62" t="str">
        <f t="shared" si="19"/>
        <v>Breaststroke0050</v>
      </c>
      <c r="P197" s="62" t="str">
        <f>IF(O197="","",IF(D197="","",VLOOKUP(O197,'Lookup Tables'!$B$3:$G$25,6,FALSE)))</f>
        <v>07</v>
      </c>
      <c r="Q197" s="69" t="s">
        <v>117</v>
      </c>
      <c r="R197" s="70"/>
      <c r="S197" s="85" t="str">
        <f t="shared" si="16"/>
        <v/>
      </c>
    </row>
    <row r="198" spans="2:19" x14ac:dyDescent="0.2">
      <c r="B198" s="62">
        <v>5</v>
      </c>
      <c r="C198" s="54">
        <f>'Results Input'!A28</f>
        <v>22</v>
      </c>
      <c r="D198" s="54" t="str">
        <f>IF(LEFT('Results Input'!F28,1)="O","M",IF(LEFT('Results Input'!F28,1)="F","F","ERROR"))</f>
        <v>F</v>
      </c>
      <c r="E198" s="63" t="str">
        <f>PROPER('Lane 5'!G36)</f>
        <v/>
      </c>
      <c r="F198" s="63" t="str">
        <f>PROPER('Lane 5'!H36)</f>
        <v/>
      </c>
      <c r="G198" s="64" t="e">
        <f>VLOOKUP(Instructions!$F$29,'Lookup Tables'!$B$55:$E$76,3,FALSE)</f>
        <v>#N/A</v>
      </c>
      <c r="H198" s="65">
        <f>'Lane 5'!I36</f>
        <v>0</v>
      </c>
      <c r="I198" s="62" t="str">
        <f t="shared" si="17"/>
        <v>000100</v>
      </c>
      <c r="J198" s="77" t="str">
        <f>IF('Results Input'!W28="np","np",IF(LEFT('Results Input'!W28,2)="dq","dq",'Results Input'!W28))</f>
        <v>np</v>
      </c>
      <c r="K198" s="62" t="str">
        <f t="shared" ref="K198:K261" si="20">IF(J198="dq","dq",IF(J198="np","np",IF(J198="dns","",SUM(J198*100))))</f>
        <v>np</v>
      </c>
      <c r="L198" s="67" t="str">
        <f t="shared" si="18"/>
        <v>np</v>
      </c>
      <c r="M198" s="68" t="str">
        <f>'Results Input'!E28</f>
        <v>Breaststroke</v>
      </c>
      <c r="N198" s="54" t="str">
        <f>'Results Input'!D28</f>
        <v>50m</v>
      </c>
      <c r="O198" s="62" t="str">
        <f t="shared" si="19"/>
        <v>Breaststroke0050</v>
      </c>
      <c r="P198" s="62" t="str">
        <f>IF(O198="","",IF(D198="","",VLOOKUP(O198,'Lookup Tables'!$B$3:$G$25,6,FALSE)))</f>
        <v>07</v>
      </c>
      <c r="Q198" s="69" t="s">
        <v>117</v>
      </c>
      <c r="R198" s="70"/>
      <c r="S198" s="85" t="str">
        <f t="shared" ref="S198:S261" si="21">IF(E198="","",IF(J198="np","",IF(LEFT(J198,2)="dq","",IF(L198="","",CONCATENATE(D198,",",F198,",",E198,",",G198,",",I198,",",L198,",",P198,",",Q198)))))</f>
        <v/>
      </c>
    </row>
    <row r="199" spans="2:19" x14ac:dyDescent="0.2">
      <c r="B199" s="62">
        <v>5</v>
      </c>
      <c r="C199" s="54">
        <f>'Results Input'!A29</f>
        <v>23</v>
      </c>
      <c r="D199" s="54" t="str">
        <f>IF(LEFT('Results Input'!F29,1)="O","M",IF(LEFT('Results Input'!F29,1)="F","F","ERROR"))</f>
        <v>M</v>
      </c>
      <c r="E199" s="63" t="str">
        <f>PROPER('Lane 5'!G37)</f>
        <v/>
      </c>
      <c r="F199" s="63" t="str">
        <f>PROPER('Lane 5'!H37)</f>
        <v/>
      </c>
      <c r="G199" s="64" t="e">
        <f>VLOOKUP(Instructions!$F$29,'Lookup Tables'!$B$55:$E$76,3,FALSE)</f>
        <v>#N/A</v>
      </c>
      <c r="H199" s="65">
        <f>'Lane 5'!I37</f>
        <v>0</v>
      </c>
      <c r="I199" s="62" t="str">
        <f t="shared" si="17"/>
        <v>000100</v>
      </c>
      <c r="J199" s="77" t="str">
        <f>IF('Results Input'!W29="np","np",IF(LEFT('Results Input'!W29,2)="dq","dq",'Results Input'!W29))</f>
        <v>np</v>
      </c>
      <c r="K199" s="62" t="str">
        <f t="shared" si="20"/>
        <v>np</v>
      </c>
      <c r="L199" s="67" t="str">
        <f t="shared" si="18"/>
        <v>np</v>
      </c>
      <c r="M199" s="68" t="str">
        <f>'Results Input'!E29</f>
        <v>Butterfly</v>
      </c>
      <c r="N199" s="54" t="str">
        <f>'Results Input'!D29</f>
        <v>50m</v>
      </c>
      <c r="O199" s="62" t="str">
        <f t="shared" si="19"/>
        <v>Butterfly0050</v>
      </c>
      <c r="P199" s="62" t="str">
        <f>IF(O199="","",IF(D199="","",VLOOKUP(O199,'Lookup Tables'!$B$3:$G$25,6,FALSE)))</f>
        <v>10</v>
      </c>
      <c r="Q199" s="69" t="s">
        <v>117</v>
      </c>
      <c r="R199" s="70"/>
      <c r="S199" s="85" t="str">
        <f t="shared" si="21"/>
        <v/>
      </c>
    </row>
    <row r="200" spans="2:19" x14ac:dyDescent="0.2">
      <c r="B200" s="62">
        <v>5</v>
      </c>
      <c r="C200" s="54">
        <f>'Results Input'!A30</f>
        <v>24</v>
      </c>
      <c r="D200" s="54" t="str">
        <f>IF(LEFT('Results Input'!F30,1)="O","M",IF(LEFT('Results Input'!F30,1)="F","F","ERROR"))</f>
        <v>F</v>
      </c>
      <c r="E200" s="63" t="str">
        <f>PROPER('Lane 5'!G38)</f>
        <v/>
      </c>
      <c r="F200" s="63" t="str">
        <f>PROPER('Lane 5'!H38)</f>
        <v/>
      </c>
      <c r="G200" s="64" t="e">
        <f>VLOOKUP(Instructions!$F$29,'Lookup Tables'!$B$55:$E$76,3,FALSE)</f>
        <v>#N/A</v>
      </c>
      <c r="H200" s="65">
        <f>'Lane 5'!I38</f>
        <v>0</v>
      </c>
      <c r="I200" s="62" t="str">
        <f t="shared" si="17"/>
        <v>000100</v>
      </c>
      <c r="J200" s="77" t="str">
        <f>IF('Results Input'!W30="np","np",IF(LEFT('Results Input'!W30,2)="dq","dq",'Results Input'!W30))</f>
        <v>np</v>
      </c>
      <c r="K200" s="62" t="str">
        <f t="shared" si="20"/>
        <v>np</v>
      </c>
      <c r="L200" s="67" t="str">
        <f t="shared" si="18"/>
        <v>np</v>
      </c>
      <c r="M200" s="68" t="str">
        <f>'Results Input'!E30</f>
        <v>Butterfly</v>
      </c>
      <c r="N200" s="54" t="str">
        <f>'Results Input'!D30</f>
        <v>50m</v>
      </c>
      <c r="O200" s="62" t="str">
        <f t="shared" si="19"/>
        <v>Butterfly0050</v>
      </c>
      <c r="P200" s="62" t="str">
        <f>IF(O200="","",IF(D200="","",VLOOKUP(O200,'Lookup Tables'!$B$3:$G$25,6,FALSE)))</f>
        <v>10</v>
      </c>
      <c r="Q200" s="69" t="s">
        <v>117</v>
      </c>
      <c r="R200" s="70"/>
      <c r="S200" s="85" t="str">
        <f t="shared" si="21"/>
        <v/>
      </c>
    </row>
    <row r="201" spans="2:19" x14ac:dyDescent="0.2">
      <c r="B201" s="62">
        <v>5</v>
      </c>
      <c r="C201" s="54">
        <f>'Results Input'!A31</f>
        <v>25</v>
      </c>
      <c r="D201" s="54" t="str">
        <f>IF(LEFT('Results Input'!F31,1)="O","M",IF(LEFT('Results Input'!F31,1)="F","F","ERROR"))</f>
        <v>M</v>
      </c>
      <c r="E201" s="63" t="str">
        <f>PROPER('Lane 5'!G39)</f>
        <v/>
      </c>
      <c r="F201" s="63" t="str">
        <f>PROPER('Lane 5'!H39)</f>
        <v/>
      </c>
      <c r="G201" s="64" t="e">
        <f>VLOOKUP(Instructions!$F$29,'Lookup Tables'!$B$55:$E$76,3,FALSE)</f>
        <v>#N/A</v>
      </c>
      <c r="H201" s="65">
        <f>'Lane 5'!I39</f>
        <v>0</v>
      </c>
      <c r="I201" s="62" t="str">
        <f t="shared" si="17"/>
        <v>000100</v>
      </c>
      <c r="J201" s="77" t="str">
        <f>IF('Results Input'!W31="np","np",IF(LEFT('Results Input'!W31,2)="dq","dq",'Results Input'!W31))</f>
        <v>np</v>
      </c>
      <c r="K201" s="62" t="str">
        <f t="shared" si="20"/>
        <v>np</v>
      </c>
      <c r="L201" s="67" t="str">
        <f t="shared" si="18"/>
        <v>np</v>
      </c>
      <c r="M201" s="68" t="str">
        <f>'Results Input'!E31</f>
        <v>Breaststroke</v>
      </c>
      <c r="N201" s="54" t="str">
        <f>'Results Input'!D31</f>
        <v>100m</v>
      </c>
      <c r="O201" s="62" t="str">
        <f t="shared" si="19"/>
        <v>Breaststroke0100</v>
      </c>
      <c r="P201" s="62" t="str">
        <f>IF(O201="","",IF(D201="","",VLOOKUP(O201,'Lookup Tables'!$B$3:$G$25,6,FALSE)))</f>
        <v>08</v>
      </c>
      <c r="Q201" s="69" t="s">
        <v>117</v>
      </c>
      <c r="R201" s="70"/>
      <c r="S201" s="85" t="str">
        <f t="shared" si="21"/>
        <v/>
      </c>
    </row>
    <row r="202" spans="2:19" x14ac:dyDescent="0.2">
      <c r="B202" s="62">
        <v>5</v>
      </c>
      <c r="C202" s="54">
        <f>'Results Input'!A32</f>
        <v>26</v>
      </c>
      <c r="D202" s="54" t="str">
        <f>IF(LEFT('Results Input'!F32,1)="O","M",IF(LEFT('Results Input'!F32,1)="F","F","ERROR"))</f>
        <v>F</v>
      </c>
      <c r="E202" s="63" t="str">
        <f>PROPER('Lane 5'!G40)</f>
        <v/>
      </c>
      <c r="F202" s="63" t="str">
        <f>PROPER('Lane 5'!H40)</f>
        <v/>
      </c>
      <c r="G202" s="64" t="e">
        <f>VLOOKUP(Instructions!$F$29,'Lookup Tables'!$B$55:$E$76,3,FALSE)</f>
        <v>#N/A</v>
      </c>
      <c r="H202" s="65">
        <f>'Lane 5'!I40</f>
        <v>0</v>
      </c>
      <c r="I202" s="62" t="str">
        <f t="shared" si="17"/>
        <v>000100</v>
      </c>
      <c r="J202" s="77" t="str">
        <f>IF('Results Input'!W32="np","np",IF(LEFT('Results Input'!W32,2)="dq","dq",'Results Input'!W32))</f>
        <v>np</v>
      </c>
      <c r="K202" s="62" t="str">
        <f t="shared" si="20"/>
        <v>np</v>
      </c>
      <c r="L202" s="67" t="str">
        <f t="shared" si="18"/>
        <v>np</v>
      </c>
      <c r="M202" s="68" t="str">
        <f>'Results Input'!E32</f>
        <v>Breaststroke</v>
      </c>
      <c r="N202" s="54" t="str">
        <f>'Results Input'!D32</f>
        <v>100m</v>
      </c>
      <c r="O202" s="62" t="str">
        <f t="shared" si="19"/>
        <v>Breaststroke0100</v>
      </c>
      <c r="P202" s="62" t="str">
        <f>IF(O202="","",IF(D202="","",VLOOKUP(O202,'Lookup Tables'!$B$3:$G$25,6,FALSE)))</f>
        <v>08</v>
      </c>
      <c r="Q202" s="69" t="s">
        <v>117</v>
      </c>
      <c r="R202" s="70"/>
      <c r="S202" s="85" t="str">
        <f t="shared" si="21"/>
        <v/>
      </c>
    </row>
    <row r="203" spans="2:19" x14ac:dyDescent="0.2">
      <c r="B203" s="62">
        <v>5</v>
      </c>
      <c r="C203" s="54">
        <f>'Results Input'!A33</f>
        <v>27</v>
      </c>
      <c r="D203" s="54" t="str">
        <f>IF(LEFT('Results Input'!F33,1)="O","M",IF(LEFT('Results Input'!F33,1)="F","F","ERROR"))</f>
        <v>M</v>
      </c>
      <c r="E203" s="63" t="str">
        <f>PROPER('Lane 5'!G41)</f>
        <v/>
      </c>
      <c r="F203" s="63" t="str">
        <f>PROPER('Lane 5'!H41)</f>
        <v/>
      </c>
      <c r="G203" s="64" t="e">
        <f>VLOOKUP(Instructions!$F$29,'Lookup Tables'!$B$55:$E$76,3,FALSE)</f>
        <v>#N/A</v>
      </c>
      <c r="H203" s="65">
        <f>'Lane 5'!I41</f>
        <v>0</v>
      </c>
      <c r="I203" s="62" t="str">
        <f t="shared" si="17"/>
        <v>000100</v>
      </c>
      <c r="J203" s="77" t="str">
        <f>IF('Results Input'!W33="np","np",IF(LEFT('Results Input'!W33,2)="dq","dq",'Results Input'!W33))</f>
        <v>np</v>
      </c>
      <c r="K203" s="62" t="str">
        <f t="shared" si="20"/>
        <v>np</v>
      </c>
      <c r="L203" s="67" t="str">
        <f t="shared" si="18"/>
        <v>np</v>
      </c>
      <c r="M203" s="68" t="str">
        <f>'Results Input'!E33</f>
        <v>Freestyle</v>
      </c>
      <c r="N203" s="54" t="str">
        <f>'Results Input'!D33</f>
        <v>100m</v>
      </c>
      <c r="O203" s="62" t="str">
        <f t="shared" si="19"/>
        <v>Freestyle0100</v>
      </c>
      <c r="P203" s="62" t="str">
        <f>IF(O203="","",IF(D203="","",VLOOKUP(O203,'Lookup Tables'!$B$3:$G$25,6,FALSE)))</f>
        <v>02</v>
      </c>
      <c r="Q203" s="69" t="s">
        <v>117</v>
      </c>
      <c r="R203" s="70"/>
      <c r="S203" s="85" t="str">
        <f t="shared" si="21"/>
        <v/>
      </c>
    </row>
    <row r="204" spans="2:19" x14ac:dyDescent="0.2">
      <c r="B204" s="62">
        <v>5</v>
      </c>
      <c r="C204" s="54">
        <f>'Results Input'!A34</f>
        <v>28</v>
      </c>
      <c r="D204" s="54" t="str">
        <f>IF(LEFT('Results Input'!F34,1)="O","M",IF(LEFT('Results Input'!F34,1)="F","F","ERROR"))</f>
        <v>F</v>
      </c>
      <c r="E204" s="63" t="str">
        <f>PROPER('Lane 5'!G42)</f>
        <v/>
      </c>
      <c r="F204" s="63" t="str">
        <f>PROPER('Lane 5'!H42)</f>
        <v/>
      </c>
      <c r="G204" s="64" t="e">
        <f>VLOOKUP(Instructions!$F$29,'Lookup Tables'!$B$55:$E$76,3,FALSE)</f>
        <v>#N/A</v>
      </c>
      <c r="H204" s="65">
        <f>'Lane 5'!I42</f>
        <v>0</v>
      </c>
      <c r="I204" s="62" t="str">
        <f t="shared" si="17"/>
        <v>000100</v>
      </c>
      <c r="J204" s="77" t="str">
        <f>IF('Results Input'!W34="np","np",IF(LEFT('Results Input'!W34,2)="dq","dq",'Results Input'!W34))</f>
        <v>np</v>
      </c>
      <c r="K204" s="62" t="str">
        <f t="shared" si="20"/>
        <v>np</v>
      </c>
      <c r="L204" s="67" t="str">
        <f t="shared" si="18"/>
        <v>np</v>
      </c>
      <c r="M204" s="68" t="str">
        <f>'Results Input'!E34</f>
        <v>Freestyle</v>
      </c>
      <c r="N204" s="54" t="str">
        <f>'Results Input'!D34</f>
        <v>100m</v>
      </c>
      <c r="O204" s="62" t="str">
        <f t="shared" si="19"/>
        <v>Freestyle0100</v>
      </c>
      <c r="P204" s="62" t="str">
        <f>IF(O204="","",IF(D204="","",VLOOKUP(O204,'Lookup Tables'!$B$3:$G$25,6,FALSE)))</f>
        <v>02</v>
      </c>
      <c r="Q204" s="69" t="s">
        <v>117</v>
      </c>
      <c r="R204" s="70"/>
      <c r="S204" s="85" t="str">
        <f t="shared" si="21"/>
        <v/>
      </c>
    </row>
    <row r="205" spans="2:19" x14ac:dyDescent="0.2">
      <c r="B205" s="62">
        <v>5</v>
      </c>
      <c r="C205" s="54">
        <f>'Results Input'!A35</f>
        <v>29</v>
      </c>
      <c r="D205" s="54" t="str">
        <f>IF(LEFT('Results Input'!F35,1)="O","M",IF(LEFT('Results Input'!F35,1)="F","F","ERROR"))</f>
        <v>M</v>
      </c>
      <c r="E205" s="63" t="str">
        <f>PROPER('Lane 5'!G43)</f>
        <v/>
      </c>
      <c r="F205" s="63" t="str">
        <f>PROPER('Lane 5'!H43)</f>
        <v/>
      </c>
      <c r="G205" s="64" t="e">
        <f>VLOOKUP(Instructions!$F$29,'Lookup Tables'!$B$55:$E$76,3,FALSE)</f>
        <v>#N/A</v>
      </c>
      <c r="H205" s="65">
        <f>'Lane 5'!I43</f>
        <v>0</v>
      </c>
      <c r="I205" s="62" t="str">
        <f t="shared" ref="I205:I262" si="22">(TEXT(H205,"DDMMYY"))</f>
        <v>000100</v>
      </c>
      <c r="J205" s="77" t="str">
        <f>IF('Results Input'!W35="np","np",IF(LEFT('Results Input'!W35,2)="dq","dq",'Results Input'!W35))</f>
        <v>np</v>
      </c>
      <c r="K205" s="62" t="str">
        <f t="shared" si="20"/>
        <v>np</v>
      </c>
      <c r="L205" s="67" t="str">
        <f t="shared" ref="L205:L262" si="23">TEXT(K205,"000000")</f>
        <v>np</v>
      </c>
      <c r="M205" s="68" t="str">
        <f>'Results Input'!E35</f>
        <v>Backstroke</v>
      </c>
      <c r="N205" s="54" t="str">
        <f>'Results Input'!D35</f>
        <v>100m</v>
      </c>
      <c r="O205" s="62" t="str">
        <f t="shared" si="19"/>
        <v>Backstroke0100</v>
      </c>
      <c r="P205" s="62" t="str">
        <f>IF(O205="","",IF(D205="","",VLOOKUP(O205,'Lookup Tables'!$B$3:$G$25,6,FALSE)))</f>
        <v>14</v>
      </c>
      <c r="Q205" s="69" t="s">
        <v>117</v>
      </c>
      <c r="R205" s="70"/>
      <c r="S205" s="85" t="str">
        <f t="shared" si="21"/>
        <v/>
      </c>
    </row>
    <row r="206" spans="2:19" x14ac:dyDescent="0.2">
      <c r="B206" s="62">
        <v>5</v>
      </c>
      <c r="C206" s="54">
        <f>'Results Input'!A36</f>
        <v>30</v>
      </c>
      <c r="D206" s="54" t="str">
        <f>IF(LEFT('Results Input'!F36,1)="O","M",IF(LEFT('Results Input'!F36,1)="F","F","ERROR"))</f>
        <v>F</v>
      </c>
      <c r="E206" s="63" t="str">
        <f>PROPER('Lane 5'!G44)</f>
        <v/>
      </c>
      <c r="F206" s="63" t="str">
        <f>PROPER('Lane 5'!H44)</f>
        <v/>
      </c>
      <c r="G206" s="64" t="e">
        <f>VLOOKUP(Instructions!$F$29,'Lookup Tables'!$B$55:$E$76,3,FALSE)</f>
        <v>#N/A</v>
      </c>
      <c r="H206" s="65">
        <f>'Lane 5'!I44</f>
        <v>0</v>
      </c>
      <c r="I206" s="62" t="str">
        <f t="shared" si="22"/>
        <v>000100</v>
      </c>
      <c r="J206" s="77" t="str">
        <f>IF('Results Input'!W36="np","np",IF(LEFT('Results Input'!W36,2)="dq","dq",'Results Input'!W36))</f>
        <v>np</v>
      </c>
      <c r="K206" s="62" t="str">
        <f t="shared" si="20"/>
        <v>np</v>
      </c>
      <c r="L206" s="67" t="str">
        <f t="shared" si="23"/>
        <v>np</v>
      </c>
      <c r="M206" s="68" t="str">
        <f>'Results Input'!E36</f>
        <v>Backstroke</v>
      </c>
      <c r="N206" s="54" t="str">
        <f>'Results Input'!D36</f>
        <v>100m</v>
      </c>
      <c r="O206" s="62" t="str">
        <f t="shared" si="19"/>
        <v>Backstroke0100</v>
      </c>
      <c r="P206" s="62" t="str">
        <f>IF(O206="","",IF(D206="","",VLOOKUP(O206,'Lookup Tables'!$B$3:$G$25,6,FALSE)))</f>
        <v>14</v>
      </c>
      <c r="Q206" s="69" t="s">
        <v>117</v>
      </c>
      <c r="R206" s="70"/>
      <c r="S206" s="85" t="str">
        <f t="shared" si="21"/>
        <v/>
      </c>
    </row>
    <row r="207" spans="2:19" x14ac:dyDescent="0.2">
      <c r="B207" s="62">
        <v>5</v>
      </c>
      <c r="C207" s="54">
        <f>'Results Input'!A37</f>
        <v>31</v>
      </c>
      <c r="D207" s="54" t="str">
        <f>IF(LEFT('Results Input'!F37,1)="O","M",IF(LEFT('Results Input'!F37,1)="F","F","ERROR"))</f>
        <v>M</v>
      </c>
      <c r="E207" s="63" t="str">
        <f>PROPER('Lane 5'!G45)</f>
        <v/>
      </c>
      <c r="F207" s="63" t="str">
        <f>PROPER('Lane 5'!H45)</f>
        <v/>
      </c>
      <c r="G207" s="64" t="e">
        <f>VLOOKUP(Instructions!$F$29,'Lookup Tables'!$B$55:$E$76,3,FALSE)</f>
        <v>#N/A</v>
      </c>
      <c r="H207" s="65">
        <f>'Lane 5'!I45</f>
        <v>0</v>
      </c>
      <c r="I207" s="62" t="str">
        <f t="shared" si="22"/>
        <v>000100</v>
      </c>
      <c r="J207" s="77" t="str">
        <f>IF('Results Input'!W37="np","np",IF(LEFT('Results Input'!W37,2)="dq","dq",'Results Input'!W37))</f>
        <v>np</v>
      </c>
      <c r="K207" s="62" t="str">
        <f t="shared" si="20"/>
        <v>np</v>
      </c>
      <c r="L207" s="67" t="str">
        <f t="shared" si="23"/>
        <v>np</v>
      </c>
      <c r="M207" s="68" t="str">
        <f>'Results Input'!E37</f>
        <v>Freestyle</v>
      </c>
      <c r="N207" s="54" t="str">
        <f>'Results Input'!D37</f>
        <v>50m</v>
      </c>
      <c r="O207" s="62" t="str">
        <f t="shared" si="19"/>
        <v>Freestyle0050</v>
      </c>
      <c r="P207" s="62" t="str">
        <f>IF(O207="","",IF(D207="","",VLOOKUP(O207,'Lookup Tables'!$B$3:$G$25,6,FALSE)))</f>
        <v>01</v>
      </c>
      <c r="Q207" s="69" t="s">
        <v>117</v>
      </c>
      <c r="R207" s="70"/>
      <c r="S207" s="85" t="str">
        <f t="shared" si="21"/>
        <v/>
      </c>
    </row>
    <row r="208" spans="2:19" x14ac:dyDescent="0.2">
      <c r="B208" s="62">
        <v>5</v>
      </c>
      <c r="C208" s="54">
        <f>'Results Input'!A38</f>
        <v>32</v>
      </c>
      <c r="D208" s="54" t="str">
        <f>IF(LEFT('Results Input'!F38,1)="O","M",IF(LEFT('Results Input'!F38,1)="F","F","ERROR"))</f>
        <v>F</v>
      </c>
      <c r="E208" s="63" t="str">
        <f>PROPER('Lane 5'!G46)</f>
        <v/>
      </c>
      <c r="F208" s="63" t="str">
        <f>PROPER('Lane 5'!H46)</f>
        <v/>
      </c>
      <c r="G208" s="64" t="e">
        <f>VLOOKUP(Instructions!$F$29,'Lookup Tables'!$B$55:$E$76,3,FALSE)</f>
        <v>#N/A</v>
      </c>
      <c r="H208" s="65">
        <f>'Lane 5'!I46</f>
        <v>0</v>
      </c>
      <c r="I208" s="62" t="str">
        <f t="shared" si="22"/>
        <v>000100</v>
      </c>
      <c r="J208" s="77" t="str">
        <f>IF('Results Input'!W38="np","np",IF(LEFT('Results Input'!W38,2)="dq","dq",'Results Input'!W38))</f>
        <v>np</v>
      </c>
      <c r="K208" s="62" t="str">
        <f t="shared" si="20"/>
        <v>np</v>
      </c>
      <c r="L208" s="67" t="str">
        <f t="shared" si="23"/>
        <v>np</v>
      </c>
      <c r="M208" s="68" t="str">
        <f>'Results Input'!E38</f>
        <v>Freestyle</v>
      </c>
      <c r="N208" s="54" t="str">
        <f>'Results Input'!D38</f>
        <v>50m</v>
      </c>
      <c r="O208" s="62" t="str">
        <f t="shared" si="19"/>
        <v>Freestyle0050</v>
      </c>
      <c r="P208" s="62" t="str">
        <f>IF(O208="","",IF(D208="","",VLOOKUP(O208,'Lookup Tables'!$B$3:$G$25,6,FALSE)))</f>
        <v>01</v>
      </c>
      <c r="Q208" s="69" t="s">
        <v>117</v>
      </c>
      <c r="R208" s="70"/>
      <c r="S208" s="85" t="str">
        <f t="shared" si="21"/>
        <v/>
      </c>
    </row>
    <row r="209" spans="2:19" x14ac:dyDescent="0.2">
      <c r="B209" s="62">
        <v>5</v>
      </c>
      <c r="C209" s="54">
        <f>'Results Input'!A39</f>
        <v>33</v>
      </c>
      <c r="D209" s="54" t="str">
        <f>IF(LEFT('Results Input'!F39,1)="O","M",IF(LEFT('Results Input'!F39,1)="F","F","ERROR"))</f>
        <v>M</v>
      </c>
      <c r="E209" s="63" t="str">
        <f>PROPER('Lane 5'!G47)</f>
        <v/>
      </c>
      <c r="F209" s="63" t="str">
        <f>PROPER('Lane 5'!H47)</f>
        <v/>
      </c>
      <c r="G209" s="64" t="e">
        <f>VLOOKUP(Instructions!$F$29,'Lookup Tables'!$B$55:$E$76,3,FALSE)</f>
        <v>#N/A</v>
      </c>
      <c r="H209" s="65">
        <f>'Lane 5'!I47</f>
        <v>0</v>
      </c>
      <c r="I209" s="62" t="str">
        <f t="shared" si="22"/>
        <v>000100</v>
      </c>
      <c r="J209" s="77" t="str">
        <f>IF('Results Input'!W39="np","np",IF(LEFT('Results Input'!W39,2)="dq","dq",'Results Input'!W39))</f>
        <v>np</v>
      </c>
      <c r="K209" s="62" t="str">
        <f t="shared" si="20"/>
        <v>np</v>
      </c>
      <c r="L209" s="67" t="str">
        <f t="shared" si="23"/>
        <v>np</v>
      </c>
      <c r="M209" s="68" t="str">
        <f>'Results Input'!E39</f>
        <v>I.M.</v>
      </c>
      <c r="N209" s="54" t="str">
        <f>'Results Input'!D39</f>
        <v>100m</v>
      </c>
      <c r="O209" s="62" t="str">
        <f t="shared" si="19"/>
        <v>IM0100</v>
      </c>
      <c r="P209" s="62" t="str">
        <f>IF(O209="","",IF(D209="","",VLOOKUP(O209,'Lookup Tables'!$B$3:$G$25,6,FALSE)))</f>
        <v>29</v>
      </c>
      <c r="Q209" s="69" t="s">
        <v>117</v>
      </c>
      <c r="R209" s="70"/>
      <c r="S209" s="85" t="str">
        <f t="shared" si="21"/>
        <v/>
      </c>
    </row>
    <row r="210" spans="2:19" x14ac:dyDescent="0.2">
      <c r="B210" s="62">
        <v>5</v>
      </c>
      <c r="C210" s="54">
        <f>'Results Input'!A40</f>
        <v>34</v>
      </c>
      <c r="D210" s="54" t="str">
        <f>IF(LEFT('Results Input'!F40,1)="O","M",IF(LEFT('Results Input'!F40,1)="F","F","ERROR"))</f>
        <v>F</v>
      </c>
      <c r="E210" s="63" t="str">
        <f>PROPER('Lane 5'!G48)</f>
        <v/>
      </c>
      <c r="F210" s="63" t="str">
        <f>PROPER('Lane 5'!H48)</f>
        <v/>
      </c>
      <c r="G210" s="64" t="e">
        <f>VLOOKUP(Instructions!$F$29,'Lookup Tables'!$B$55:$E$76,3,FALSE)</f>
        <v>#N/A</v>
      </c>
      <c r="H210" s="65">
        <f>'Lane 5'!I48</f>
        <v>0</v>
      </c>
      <c r="I210" s="62" t="str">
        <f t="shared" si="22"/>
        <v>000100</v>
      </c>
      <c r="J210" s="77" t="str">
        <f>IF('Results Input'!W40="np","np",IF(LEFT('Results Input'!W40,2)="dq","dq",'Results Input'!W40))</f>
        <v>np</v>
      </c>
      <c r="K210" s="62" t="str">
        <f t="shared" si="20"/>
        <v>np</v>
      </c>
      <c r="L210" s="67" t="str">
        <f t="shared" si="23"/>
        <v>np</v>
      </c>
      <c r="M210" s="68" t="str">
        <f>'Results Input'!E40</f>
        <v>I.M.</v>
      </c>
      <c r="N210" s="54" t="str">
        <f>'Results Input'!D40</f>
        <v>100m</v>
      </c>
      <c r="O210" s="62" t="str">
        <f t="shared" si="19"/>
        <v>IM0100</v>
      </c>
      <c r="P210" s="62" t="str">
        <f>IF(O210="","",IF(D210="","",VLOOKUP(O210,'Lookup Tables'!$B$3:$G$25,6,FALSE)))</f>
        <v>29</v>
      </c>
      <c r="Q210" s="69" t="s">
        <v>117</v>
      </c>
      <c r="R210" s="70"/>
      <c r="S210" s="85" t="str">
        <f t="shared" si="21"/>
        <v/>
      </c>
    </row>
    <row r="211" spans="2:19" x14ac:dyDescent="0.2">
      <c r="B211" s="62">
        <v>5</v>
      </c>
      <c r="C211" s="54">
        <f>'Results Input'!A41</f>
        <v>35</v>
      </c>
      <c r="D211" s="54" t="str">
        <f>IF(LEFT('Results Input'!F41,1)="O","M",IF(LEFT('Results Input'!F41,1)="F","F","ERROR"))</f>
        <v>M</v>
      </c>
      <c r="E211" s="63" t="str">
        <f>PROPER('Lane 5'!G49)</f>
        <v/>
      </c>
      <c r="F211" s="63" t="str">
        <f>PROPER('Lane 5'!H49)</f>
        <v/>
      </c>
      <c r="G211" s="64" t="e">
        <f>VLOOKUP(Instructions!$F$29,'Lookup Tables'!$B$55:$E$76,3,FALSE)</f>
        <v>#N/A</v>
      </c>
      <c r="H211" s="65">
        <f>'Lane 5'!I49</f>
        <v>0</v>
      </c>
      <c r="I211" s="62" t="str">
        <f t="shared" si="22"/>
        <v>000100</v>
      </c>
      <c r="J211" s="77" t="str">
        <f>IF('Results Input'!W41="np","np",IF(LEFT('Results Input'!W41,2)="dq","dq",'Results Input'!W41))</f>
        <v>np</v>
      </c>
      <c r="K211" s="62" t="str">
        <f t="shared" si="20"/>
        <v>np</v>
      </c>
      <c r="L211" s="67" t="str">
        <f t="shared" si="23"/>
        <v>np</v>
      </c>
      <c r="M211" s="68" t="str">
        <f>'Results Input'!E41</f>
        <v>Breaststroke</v>
      </c>
      <c r="N211" s="54" t="str">
        <f>'Results Input'!D41</f>
        <v>50m</v>
      </c>
      <c r="O211" s="62" t="str">
        <f t="shared" si="19"/>
        <v>Breaststroke0050</v>
      </c>
      <c r="P211" s="62" t="str">
        <f>IF(O211="","",IF(D211="","",VLOOKUP(O211,'Lookup Tables'!$B$3:$G$25,6,FALSE)))</f>
        <v>07</v>
      </c>
      <c r="Q211" s="69" t="s">
        <v>117</v>
      </c>
      <c r="R211" s="70"/>
      <c r="S211" s="85" t="str">
        <f t="shared" si="21"/>
        <v/>
      </c>
    </row>
    <row r="212" spans="2:19" x14ac:dyDescent="0.2">
      <c r="B212" s="62">
        <v>5</v>
      </c>
      <c r="C212" s="54">
        <f>'Results Input'!A42</f>
        <v>36</v>
      </c>
      <c r="D212" s="54" t="str">
        <f>IF(LEFT('Results Input'!F42,1)="O","M",IF(LEFT('Results Input'!F42,1)="F","F","ERROR"))</f>
        <v>F</v>
      </c>
      <c r="E212" s="63" t="str">
        <f>PROPER('Lane 5'!G50)</f>
        <v/>
      </c>
      <c r="F212" s="63" t="str">
        <f>PROPER('Lane 5'!H50)</f>
        <v/>
      </c>
      <c r="G212" s="64" t="e">
        <f>VLOOKUP(Instructions!$F$29,'Lookup Tables'!$B$55:$E$76,3,FALSE)</f>
        <v>#N/A</v>
      </c>
      <c r="H212" s="65">
        <f>'Lane 5'!I50</f>
        <v>0</v>
      </c>
      <c r="I212" s="62" t="str">
        <f t="shared" si="22"/>
        <v>000100</v>
      </c>
      <c r="J212" s="77" t="str">
        <f>IF('Results Input'!W42="np","np",IF(LEFT('Results Input'!W42,2)="dq","dq",'Results Input'!W42))</f>
        <v>np</v>
      </c>
      <c r="K212" s="62" t="str">
        <f t="shared" si="20"/>
        <v>np</v>
      </c>
      <c r="L212" s="67" t="str">
        <f t="shared" si="23"/>
        <v>np</v>
      </c>
      <c r="M212" s="68" t="str">
        <f>'Results Input'!E42</f>
        <v>Breaststroke</v>
      </c>
      <c r="N212" s="54" t="str">
        <f>'Results Input'!D42</f>
        <v>50m</v>
      </c>
      <c r="O212" s="62" t="str">
        <f t="shared" si="19"/>
        <v>Breaststroke0050</v>
      </c>
      <c r="P212" s="62" t="str">
        <f>IF(O212="","",IF(D212="","",VLOOKUP(O212,'Lookup Tables'!$B$3:$G$25,6,FALSE)))</f>
        <v>07</v>
      </c>
      <c r="Q212" s="69" t="s">
        <v>117</v>
      </c>
      <c r="R212" s="70"/>
      <c r="S212" s="85" t="str">
        <f t="shared" si="21"/>
        <v/>
      </c>
    </row>
    <row r="213" spans="2:19" x14ac:dyDescent="0.2">
      <c r="B213" s="62">
        <v>5</v>
      </c>
      <c r="C213" s="54">
        <f>'Results Input'!A43</f>
        <v>37</v>
      </c>
      <c r="D213" s="54" t="str">
        <f>IF(LEFT('Results Input'!F43,1)="O","M",IF(LEFT('Results Input'!F43,1)="F","F","ERROR"))</f>
        <v>M</v>
      </c>
      <c r="E213" s="63" t="str">
        <f>PROPER('Lane 5'!G51)</f>
        <v/>
      </c>
      <c r="F213" s="63" t="str">
        <f>PROPER('Lane 5'!H51)</f>
        <v/>
      </c>
      <c r="G213" s="64" t="e">
        <f>VLOOKUP(Instructions!$F$29,'Lookup Tables'!$B$55:$E$76,3,FALSE)</f>
        <v>#N/A</v>
      </c>
      <c r="H213" s="65">
        <f>'Lane 5'!I51</f>
        <v>0</v>
      </c>
      <c r="I213" s="62" t="str">
        <f t="shared" si="22"/>
        <v>000100</v>
      </c>
      <c r="J213" s="77" t="str">
        <f>IF('Results Input'!W43="np","np",IF(LEFT('Results Input'!W43,2)="dq","dq",'Results Input'!W43))</f>
        <v>np</v>
      </c>
      <c r="K213" s="62" t="str">
        <f t="shared" si="20"/>
        <v>np</v>
      </c>
      <c r="L213" s="67" t="str">
        <f t="shared" si="23"/>
        <v>np</v>
      </c>
      <c r="M213" s="68" t="str">
        <f>'Results Input'!E43</f>
        <v>Backstroke</v>
      </c>
      <c r="N213" s="54" t="str">
        <f>'Results Input'!D43</f>
        <v>100m</v>
      </c>
      <c r="O213" s="62" t="str">
        <f t="shared" si="19"/>
        <v>Backstroke0100</v>
      </c>
      <c r="P213" s="62" t="str">
        <f>IF(O213="","",IF(D213="","",VLOOKUP(O213,'Lookup Tables'!$B$3:$G$25,6,FALSE)))</f>
        <v>14</v>
      </c>
      <c r="Q213" s="69" t="s">
        <v>117</v>
      </c>
      <c r="R213" s="70"/>
      <c r="S213" s="85" t="str">
        <f t="shared" si="21"/>
        <v/>
      </c>
    </row>
    <row r="214" spans="2:19" x14ac:dyDescent="0.2">
      <c r="B214" s="62">
        <v>5</v>
      </c>
      <c r="C214" s="54">
        <f>'Results Input'!A44</f>
        <v>38</v>
      </c>
      <c r="D214" s="54" t="str">
        <f>IF(LEFT('Results Input'!F44,1)="O","M",IF(LEFT('Results Input'!F44,1)="F","F","ERROR"))</f>
        <v>F</v>
      </c>
      <c r="E214" s="63" t="str">
        <f>PROPER('Lane 5'!G52)</f>
        <v/>
      </c>
      <c r="F214" s="63" t="str">
        <f>PROPER('Lane 5'!H52)</f>
        <v/>
      </c>
      <c r="G214" s="64" t="e">
        <f>VLOOKUP(Instructions!$F$29,'Lookup Tables'!$B$55:$E$76,3,FALSE)</f>
        <v>#N/A</v>
      </c>
      <c r="H214" s="65">
        <f>'Lane 5'!I52</f>
        <v>0</v>
      </c>
      <c r="I214" s="62" t="str">
        <f t="shared" si="22"/>
        <v>000100</v>
      </c>
      <c r="J214" s="77" t="str">
        <f>IF('Results Input'!W44="np","np",IF(LEFT('Results Input'!W44,2)="dq","dq",'Results Input'!W44))</f>
        <v>np</v>
      </c>
      <c r="K214" s="62" t="str">
        <f t="shared" si="20"/>
        <v>np</v>
      </c>
      <c r="L214" s="67" t="str">
        <f t="shared" si="23"/>
        <v>np</v>
      </c>
      <c r="M214" s="68" t="str">
        <f>'Results Input'!E44</f>
        <v>Backstroke</v>
      </c>
      <c r="N214" s="54" t="str">
        <f>'Results Input'!D44</f>
        <v>100m</v>
      </c>
      <c r="O214" s="62" t="str">
        <f t="shared" si="19"/>
        <v>Backstroke0100</v>
      </c>
      <c r="P214" s="62" t="str">
        <f>IF(O214="","",IF(D214="","",VLOOKUP(O214,'Lookup Tables'!$B$3:$G$25,6,FALSE)))</f>
        <v>14</v>
      </c>
      <c r="Q214" s="69" t="s">
        <v>117</v>
      </c>
      <c r="R214" s="70"/>
      <c r="S214" s="85" t="str">
        <f t="shared" si="21"/>
        <v/>
      </c>
    </row>
    <row r="215" spans="2:19" x14ac:dyDescent="0.2">
      <c r="B215" s="62">
        <v>5</v>
      </c>
      <c r="C215" s="54">
        <f>'Results Input'!A45</f>
        <v>39</v>
      </c>
      <c r="D215" s="54" t="str">
        <f>IF(LEFT('Results Input'!F45,1)="O","M",IF(LEFT('Results Input'!F45,1)="F","F","ERROR"))</f>
        <v>M</v>
      </c>
      <c r="E215" s="63" t="str">
        <f>PROPER('Lane 5'!G53)</f>
        <v/>
      </c>
      <c r="F215" s="63" t="str">
        <f>PROPER('Lane 5'!H53)</f>
        <v/>
      </c>
      <c r="G215" s="64" t="e">
        <f>VLOOKUP(Instructions!$F$29,'Lookup Tables'!$B$55:$E$76,3,FALSE)</f>
        <v>#N/A</v>
      </c>
      <c r="H215" s="65">
        <f>'Lane 5'!I53</f>
        <v>0</v>
      </c>
      <c r="I215" s="62" t="str">
        <f t="shared" si="22"/>
        <v>000100</v>
      </c>
      <c r="J215" s="77" t="str">
        <f>IF('Results Input'!W45="np","np",IF(LEFT('Results Input'!W45,2)="dq","dq",'Results Input'!W45))</f>
        <v>np</v>
      </c>
      <c r="K215" s="62" t="str">
        <f t="shared" si="20"/>
        <v>np</v>
      </c>
      <c r="L215" s="67" t="str">
        <f t="shared" si="23"/>
        <v>np</v>
      </c>
      <c r="M215" s="68" t="str">
        <f>'Results Input'!E45</f>
        <v>Freestyle</v>
      </c>
      <c r="N215" s="54" t="str">
        <f>'Results Input'!D45</f>
        <v>100m</v>
      </c>
      <c r="O215" s="62" t="str">
        <f t="shared" si="19"/>
        <v>Freestyle0100</v>
      </c>
      <c r="P215" s="62" t="str">
        <f>IF(O215="","",IF(D215="","",VLOOKUP(O215,'Lookup Tables'!$B$3:$G$25,6,FALSE)))</f>
        <v>02</v>
      </c>
      <c r="Q215" s="69" t="s">
        <v>117</v>
      </c>
      <c r="R215" s="70"/>
      <c r="S215" s="85" t="str">
        <f t="shared" si="21"/>
        <v/>
      </c>
    </row>
    <row r="216" spans="2:19" x14ac:dyDescent="0.2">
      <c r="B216" s="62">
        <v>5</v>
      </c>
      <c r="C216" s="54">
        <f>'Results Input'!A46</f>
        <v>40</v>
      </c>
      <c r="D216" s="54" t="str">
        <f>IF(LEFT('Results Input'!F46,1)="O","M",IF(LEFT('Results Input'!F46,1)="F","F","ERROR"))</f>
        <v>F</v>
      </c>
      <c r="E216" s="63" t="str">
        <f>PROPER('Lane 5'!G54)</f>
        <v/>
      </c>
      <c r="F216" s="63" t="str">
        <f>PROPER('Lane 5'!H54)</f>
        <v/>
      </c>
      <c r="G216" s="64" t="e">
        <f>VLOOKUP(Instructions!$F$29,'Lookup Tables'!$B$55:$E$76,3,FALSE)</f>
        <v>#N/A</v>
      </c>
      <c r="H216" s="65">
        <f>'Lane 5'!I54</f>
        <v>0</v>
      </c>
      <c r="I216" s="62" t="str">
        <f t="shared" si="22"/>
        <v>000100</v>
      </c>
      <c r="J216" s="77" t="str">
        <f>IF('Results Input'!W46="np","np",IF(LEFT('Results Input'!W46,2)="dq","dq",'Results Input'!W46))</f>
        <v>np</v>
      </c>
      <c r="K216" s="62" t="str">
        <f t="shared" si="20"/>
        <v>np</v>
      </c>
      <c r="L216" s="67" t="str">
        <f t="shared" si="23"/>
        <v>np</v>
      </c>
      <c r="M216" s="68" t="str">
        <f>'Results Input'!E46</f>
        <v>Freestyle</v>
      </c>
      <c r="N216" s="54" t="str">
        <f>'Results Input'!D46</f>
        <v>100m</v>
      </c>
      <c r="O216" s="62" t="str">
        <f t="shared" si="19"/>
        <v>Freestyle0100</v>
      </c>
      <c r="P216" s="62" t="str">
        <f>IF(O216="","",IF(D216="","",VLOOKUP(O216,'Lookup Tables'!$B$3:$G$25,6,FALSE)))</f>
        <v>02</v>
      </c>
      <c r="Q216" s="69" t="s">
        <v>117</v>
      </c>
      <c r="R216" s="70"/>
      <c r="S216" s="85" t="str">
        <f t="shared" si="21"/>
        <v/>
      </c>
    </row>
    <row r="217" spans="2:19" x14ac:dyDescent="0.2">
      <c r="B217" s="62">
        <v>5</v>
      </c>
      <c r="C217" s="54">
        <f>'Results Input'!A47</f>
        <v>41</v>
      </c>
      <c r="D217" s="54" t="str">
        <f>IF(LEFT('Results Input'!F47,1)="O","M",IF(LEFT('Results Input'!F47,1)="F","F","ERROR"))</f>
        <v>M</v>
      </c>
      <c r="E217" s="63" t="str">
        <f>PROPER('Lane 5'!G55)</f>
        <v/>
      </c>
      <c r="F217" s="63" t="str">
        <f>PROPER('Lane 5'!H55)</f>
        <v/>
      </c>
      <c r="G217" s="64" t="e">
        <f>VLOOKUP(Instructions!$F$29,'Lookup Tables'!$B$55:$E$76,3,FALSE)</f>
        <v>#N/A</v>
      </c>
      <c r="H217" s="65">
        <f>'Lane 5'!I55</f>
        <v>0</v>
      </c>
      <c r="I217" s="62" t="str">
        <f t="shared" si="22"/>
        <v>000100</v>
      </c>
      <c r="J217" s="77" t="str">
        <f>IF('Results Input'!W47="np","np",IF(LEFT('Results Input'!W47,2)="dq","dq",'Results Input'!W47))</f>
        <v>np</v>
      </c>
      <c r="K217" s="62" t="str">
        <f t="shared" si="20"/>
        <v>np</v>
      </c>
      <c r="L217" s="67" t="str">
        <f t="shared" si="23"/>
        <v>np</v>
      </c>
      <c r="M217" s="68" t="str">
        <f>'Results Input'!E47</f>
        <v>Butterfly</v>
      </c>
      <c r="N217" s="54" t="str">
        <f>'Results Input'!D47</f>
        <v>50m</v>
      </c>
      <c r="O217" s="62" t="str">
        <f t="shared" si="19"/>
        <v>Butterfly0050</v>
      </c>
      <c r="P217" s="62" t="str">
        <f>IF(O217="","",IF(D217="","",VLOOKUP(O217,'Lookup Tables'!$B$3:$G$25,6,FALSE)))</f>
        <v>10</v>
      </c>
      <c r="Q217" s="69" t="s">
        <v>117</v>
      </c>
      <c r="R217" s="70"/>
      <c r="S217" s="85" t="str">
        <f t="shared" si="21"/>
        <v/>
      </c>
    </row>
    <row r="218" spans="2:19" x14ac:dyDescent="0.2">
      <c r="B218" s="62">
        <v>5</v>
      </c>
      <c r="C218" s="54">
        <f>'Results Input'!A48</f>
        <v>42</v>
      </c>
      <c r="D218" s="54" t="str">
        <f>IF(LEFT('Results Input'!F48,1)="O","M",IF(LEFT('Results Input'!F48,1)="F","F","ERROR"))</f>
        <v>F</v>
      </c>
      <c r="E218" s="63" t="str">
        <f>PROPER('Lane 5'!G56)</f>
        <v/>
      </c>
      <c r="F218" s="63" t="str">
        <f>PROPER('Lane 5'!H56)</f>
        <v/>
      </c>
      <c r="G218" s="64" t="e">
        <f>VLOOKUP(Instructions!$F$29,'Lookup Tables'!$B$55:$E$76,3,FALSE)</f>
        <v>#N/A</v>
      </c>
      <c r="H218" s="65">
        <f>'Lane 5'!I56</f>
        <v>0</v>
      </c>
      <c r="I218" s="62" t="str">
        <f t="shared" si="22"/>
        <v>000100</v>
      </c>
      <c r="J218" s="77" t="str">
        <f>IF('Results Input'!W48="np","np",IF(LEFT('Results Input'!W48,2)="dq","dq",'Results Input'!W48))</f>
        <v>np</v>
      </c>
      <c r="K218" s="62" t="str">
        <f t="shared" si="20"/>
        <v>np</v>
      </c>
      <c r="L218" s="67" t="str">
        <f t="shared" si="23"/>
        <v>np</v>
      </c>
      <c r="M218" s="68" t="str">
        <f>'Results Input'!E48</f>
        <v>Butterfly</v>
      </c>
      <c r="N218" s="54" t="str">
        <f>'Results Input'!D48</f>
        <v>50m</v>
      </c>
      <c r="O218" s="62" t="str">
        <f t="shared" si="19"/>
        <v>Butterfly0050</v>
      </c>
      <c r="P218" s="62" t="str">
        <f>IF(O218="","",IF(D218="","",VLOOKUP(O218,'Lookup Tables'!$B$3:$G$25,6,FALSE)))</f>
        <v>10</v>
      </c>
      <c r="Q218" s="69" t="s">
        <v>117</v>
      </c>
      <c r="R218" s="70"/>
      <c r="S218" s="85" t="str">
        <f t="shared" si="21"/>
        <v/>
      </c>
    </row>
    <row r="219" spans="2:19" x14ac:dyDescent="0.2">
      <c r="B219" s="62">
        <v>5</v>
      </c>
      <c r="C219" s="54">
        <f>'Results Input'!A49</f>
        <v>43</v>
      </c>
      <c r="D219" s="54" t="str">
        <f>IF(LEFT('Results Input'!F49,1)="O","M",IF(LEFT('Results Input'!F49,1)="F","F","ERROR"))</f>
        <v>M</v>
      </c>
      <c r="E219" s="63" t="str">
        <f>PROPER('Lane 5'!G57)</f>
        <v/>
      </c>
      <c r="F219" s="63" t="str">
        <f>PROPER('Lane 5'!H57)</f>
        <v/>
      </c>
      <c r="G219" s="64" t="e">
        <f>VLOOKUP(Instructions!$F$29,'Lookup Tables'!$B$55:$E$76,3,FALSE)</f>
        <v>#N/A</v>
      </c>
      <c r="H219" s="65">
        <f>'Lane 5'!I57</f>
        <v>0</v>
      </c>
      <c r="I219" s="62" t="str">
        <f t="shared" si="22"/>
        <v>000100</v>
      </c>
      <c r="J219" s="77" t="str">
        <f>IF('Results Input'!W49="np","np",IF(LEFT('Results Input'!W49,2)="dq","dq",'Results Input'!W49))</f>
        <v>np</v>
      </c>
      <c r="K219" s="62" t="str">
        <f t="shared" si="20"/>
        <v>np</v>
      </c>
      <c r="L219" s="67" t="str">
        <f t="shared" si="23"/>
        <v>np</v>
      </c>
      <c r="M219" s="68" t="str">
        <f>'Results Input'!E49</f>
        <v>Freestyle</v>
      </c>
      <c r="N219" s="54" t="str">
        <f>'Results Input'!D49</f>
        <v>100m</v>
      </c>
      <c r="O219" s="62" t="str">
        <f t="shared" si="19"/>
        <v>Freestyle0100</v>
      </c>
      <c r="P219" s="62" t="str">
        <f>IF(O219="","",IF(D219="","",VLOOKUP(O219,'Lookup Tables'!$B$3:$G$25,6,FALSE)))</f>
        <v>02</v>
      </c>
      <c r="Q219" s="69" t="s">
        <v>117</v>
      </c>
      <c r="R219" s="70"/>
      <c r="S219" s="85" t="str">
        <f t="shared" si="21"/>
        <v/>
      </c>
    </row>
    <row r="220" spans="2:19" x14ac:dyDescent="0.2">
      <c r="B220" s="62">
        <v>5</v>
      </c>
      <c r="C220" s="54">
        <f>'Results Input'!A50</f>
        <v>44</v>
      </c>
      <c r="D220" s="54" t="str">
        <f>IF(LEFT('Results Input'!F50,1)="O","M",IF(LEFT('Results Input'!F50,1)="F","F","ERROR"))</f>
        <v>F</v>
      </c>
      <c r="E220" s="63" t="str">
        <f>PROPER('Lane 5'!G58)</f>
        <v/>
      </c>
      <c r="F220" s="63" t="str">
        <f>PROPER('Lane 5'!H58)</f>
        <v/>
      </c>
      <c r="G220" s="64" t="e">
        <f>VLOOKUP(Instructions!$F$29,'Lookup Tables'!$B$55:$E$76,3,FALSE)</f>
        <v>#N/A</v>
      </c>
      <c r="H220" s="65">
        <f>'Lane 5'!I58</f>
        <v>0</v>
      </c>
      <c r="I220" s="62" t="str">
        <f t="shared" si="22"/>
        <v>000100</v>
      </c>
      <c r="J220" s="77" t="str">
        <f>IF('Results Input'!W50="np","np",IF(LEFT('Results Input'!W50,2)="dq","dq",'Results Input'!W50))</f>
        <v>np</v>
      </c>
      <c r="K220" s="62" t="str">
        <f t="shared" si="20"/>
        <v>np</v>
      </c>
      <c r="L220" s="67" t="str">
        <f t="shared" si="23"/>
        <v>np</v>
      </c>
      <c r="M220" s="68" t="str">
        <f>'Results Input'!E50</f>
        <v>Freestyle</v>
      </c>
      <c r="N220" s="54" t="str">
        <f>'Results Input'!D50</f>
        <v>100m</v>
      </c>
      <c r="O220" s="62" t="str">
        <f t="shared" si="19"/>
        <v>Freestyle0100</v>
      </c>
      <c r="P220" s="62" t="str">
        <f>IF(O220="","",IF(D220="","",VLOOKUP(O220,'Lookup Tables'!$B$3:$G$25,6,FALSE)))</f>
        <v>02</v>
      </c>
      <c r="Q220" s="69" t="s">
        <v>117</v>
      </c>
      <c r="R220" s="70"/>
      <c r="S220" s="85" t="str">
        <f t="shared" si="21"/>
        <v/>
      </c>
    </row>
    <row r="221" spans="2:19" x14ac:dyDescent="0.2">
      <c r="B221" s="62">
        <v>5</v>
      </c>
      <c r="C221" s="54">
        <f>'Results Input'!A51</f>
        <v>45</v>
      </c>
      <c r="D221" s="54" t="str">
        <f>IF(LEFT('Results Input'!F51,1)="O","M",IF(LEFT('Results Input'!F51,1)="F","F","ERROR"))</f>
        <v>M</v>
      </c>
      <c r="E221" s="63" t="str">
        <f>PROPER('Lane 5'!G59)</f>
        <v/>
      </c>
      <c r="F221" s="63" t="str">
        <f>PROPER('Lane 5'!H59)</f>
        <v/>
      </c>
      <c r="G221" s="64" t="e">
        <f>VLOOKUP(Instructions!$F$29,'Lookup Tables'!$B$55:$E$76,3,FALSE)</f>
        <v>#N/A</v>
      </c>
      <c r="H221" s="65">
        <f>'Lane 5'!I59</f>
        <v>0</v>
      </c>
      <c r="I221" s="62" t="str">
        <f t="shared" si="22"/>
        <v>000100</v>
      </c>
      <c r="J221" s="77" t="str">
        <f>IF('Results Input'!W51="np","np",IF(LEFT('Results Input'!W51,2)="dq","dq",'Results Input'!W51))</f>
        <v>np</v>
      </c>
      <c r="K221" s="62" t="str">
        <f t="shared" si="20"/>
        <v>np</v>
      </c>
      <c r="L221" s="67" t="str">
        <f t="shared" si="23"/>
        <v>np</v>
      </c>
      <c r="M221" s="68" t="str">
        <f>'Results Input'!E51</f>
        <v>Breaststroke</v>
      </c>
      <c r="N221" s="54" t="str">
        <f>'Results Input'!D51</f>
        <v>100m</v>
      </c>
      <c r="O221" s="62" t="str">
        <f t="shared" si="19"/>
        <v>Breaststroke0100</v>
      </c>
      <c r="P221" s="62" t="str">
        <f>IF(O221="","",IF(D221="","",VLOOKUP(O221,'Lookup Tables'!$B$3:$G$25,6,FALSE)))</f>
        <v>08</v>
      </c>
      <c r="Q221" s="69" t="s">
        <v>117</v>
      </c>
      <c r="R221" s="70"/>
      <c r="S221" s="85" t="str">
        <f t="shared" si="21"/>
        <v/>
      </c>
    </row>
    <row r="222" spans="2:19" x14ac:dyDescent="0.2">
      <c r="B222" s="62">
        <v>5</v>
      </c>
      <c r="C222" s="54">
        <f>'Results Input'!A52</f>
        <v>46</v>
      </c>
      <c r="D222" s="54" t="str">
        <f>IF(LEFT('Results Input'!F52,1)="O","M",IF(LEFT('Results Input'!F52,1)="F","F","ERROR"))</f>
        <v>F</v>
      </c>
      <c r="E222" s="63" t="str">
        <f>PROPER('Lane 5'!G60)</f>
        <v/>
      </c>
      <c r="F222" s="63" t="str">
        <f>PROPER('Lane 5'!H60)</f>
        <v/>
      </c>
      <c r="G222" s="64" t="e">
        <f>VLOOKUP(Instructions!$F$29,'Lookup Tables'!$B$55:$E$76,3,FALSE)</f>
        <v>#N/A</v>
      </c>
      <c r="H222" s="65">
        <f>'Lane 5'!I60</f>
        <v>0</v>
      </c>
      <c r="I222" s="62" t="str">
        <f t="shared" si="22"/>
        <v>000100</v>
      </c>
      <c r="J222" s="77" t="str">
        <f>IF('Results Input'!W52="np","np",IF(LEFT('Results Input'!W52,2)="dq","dq",'Results Input'!W52))</f>
        <v>np</v>
      </c>
      <c r="K222" s="62" t="str">
        <f t="shared" si="20"/>
        <v>np</v>
      </c>
      <c r="L222" s="67" t="str">
        <f t="shared" si="23"/>
        <v>np</v>
      </c>
      <c r="M222" s="68" t="str">
        <f>'Results Input'!E52</f>
        <v>Breaststroke</v>
      </c>
      <c r="N222" s="54" t="str">
        <f>'Results Input'!D52</f>
        <v>100m</v>
      </c>
      <c r="O222" s="62" t="str">
        <f t="shared" si="19"/>
        <v>Breaststroke0100</v>
      </c>
      <c r="P222" s="62" t="str">
        <f>IF(O222="","",IF(D222="","",VLOOKUP(O222,'Lookup Tables'!$B$3:$G$25,6,FALSE)))</f>
        <v>08</v>
      </c>
      <c r="Q222" s="69" t="s">
        <v>117</v>
      </c>
      <c r="R222" s="70"/>
      <c r="S222" s="85" t="str">
        <f t="shared" si="21"/>
        <v/>
      </c>
    </row>
    <row r="223" spans="2:19" x14ac:dyDescent="0.2">
      <c r="B223" s="62">
        <v>5</v>
      </c>
      <c r="C223" s="54">
        <f>'Results Input'!A53</f>
        <v>47</v>
      </c>
      <c r="D223" s="54" t="str">
        <f>IF(LEFT('Results Input'!F53,1)="O","M",IF(LEFT('Results Input'!F53,1)="F","F","ERROR"))</f>
        <v>M</v>
      </c>
      <c r="E223" s="63" t="str">
        <f>PROPER('Lane 5'!G61)</f>
        <v/>
      </c>
      <c r="F223" s="63" t="str">
        <f>PROPER('Lane 5'!H61)</f>
        <v/>
      </c>
      <c r="G223" s="64" t="e">
        <f>VLOOKUP(Instructions!$F$29,'Lookup Tables'!$B$55:$E$76,3,FALSE)</f>
        <v>#N/A</v>
      </c>
      <c r="H223" s="65">
        <f>'Lane 5'!I61</f>
        <v>0</v>
      </c>
      <c r="I223" s="62" t="str">
        <f t="shared" si="22"/>
        <v>000100</v>
      </c>
      <c r="J223" s="77" t="str">
        <f>IF('Results Input'!W53="np","np",IF(LEFT('Results Input'!W53,2)="dq","dq",'Results Input'!W53))</f>
        <v>np</v>
      </c>
      <c r="K223" s="62" t="str">
        <f t="shared" si="20"/>
        <v>np</v>
      </c>
      <c r="L223" s="67" t="str">
        <f t="shared" si="23"/>
        <v>np</v>
      </c>
      <c r="M223" s="68" t="str">
        <f>'Results Input'!E53</f>
        <v>Backstroke</v>
      </c>
      <c r="N223" s="54" t="str">
        <f>'Results Input'!D53</f>
        <v>50m</v>
      </c>
      <c r="O223" s="62" t="str">
        <f t="shared" si="19"/>
        <v>Backstroke0050</v>
      </c>
      <c r="P223" s="62" t="str">
        <f>IF(O223="","",IF(D223="","",VLOOKUP(O223,'Lookup Tables'!$B$3:$G$25,6,FALSE)))</f>
        <v>13</v>
      </c>
      <c r="Q223" s="69" t="s">
        <v>117</v>
      </c>
      <c r="R223" s="70"/>
      <c r="S223" s="85" t="str">
        <f t="shared" si="21"/>
        <v/>
      </c>
    </row>
    <row r="224" spans="2:19" x14ac:dyDescent="0.2">
      <c r="B224" s="62">
        <v>5</v>
      </c>
      <c r="C224" s="54">
        <f>'Results Input'!A54</f>
        <v>48</v>
      </c>
      <c r="D224" s="54" t="str">
        <f>IF(LEFT('Results Input'!F54,1)="O","M",IF(LEFT('Results Input'!F54,1)="F","F","ERROR"))</f>
        <v>F</v>
      </c>
      <c r="E224" s="63" t="str">
        <f>PROPER('Lane 5'!G62)</f>
        <v/>
      </c>
      <c r="F224" s="63" t="str">
        <f>PROPER('Lane 5'!H62)</f>
        <v/>
      </c>
      <c r="G224" s="64" t="e">
        <f>VLOOKUP(Instructions!$F$29,'Lookup Tables'!$B$55:$E$76,3,FALSE)</f>
        <v>#N/A</v>
      </c>
      <c r="H224" s="65">
        <f>'Lane 5'!I62</f>
        <v>0</v>
      </c>
      <c r="I224" s="62" t="str">
        <f t="shared" si="22"/>
        <v>000100</v>
      </c>
      <c r="J224" s="77" t="str">
        <f>IF('Results Input'!W54="np","np",IF(LEFT('Results Input'!W54,2)="dq","dq",'Results Input'!W54))</f>
        <v>np</v>
      </c>
      <c r="K224" s="62" t="str">
        <f t="shared" si="20"/>
        <v>np</v>
      </c>
      <c r="L224" s="67" t="str">
        <f t="shared" si="23"/>
        <v>np</v>
      </c>
      <c r="M224" s="68" t="str">
        <f>'Results Input'!E54</f>
        <v>Backstroke</v>
      </c>
      <c r="N224" s="54" t="str">
        <f>'Results Input'!D54</f>
        <v>50m</v>
      </c>
      <c r="O224" s="62" t="str">
        <f t="shared" si="19"/>
        <v>Backstroke0050</v>
      </c>
      <c r="P224" s="62" t="str">
        <f>IF(O224="","",IF(D224="","",VLOOKUP(O224,'Lookup Tables'!$B$3:$G$25,6,FALSE)))</f>
        <v>13</v>
      </c>
      <c r="Q224" s="69" t="s">
        <v>117</v>
      </c>
      <c r="R224" s="70"/>
      <c r="S224" s="85" t="str">
        <f t="shared" si="21"/>
        <v/>
      </c>
    </row>
    <row r="225" spans="2:19" x14ac:dyDescent="0.2">
      <c r="B225" s="62">
        <v>6</v>
      </c>
      <c r="C225" s="54">
        <f>'Results Input'!A7</f>
        <v>1</v>
      </c>
      <c r="D225" s="54" t="str">
        <f>IF(LEFT('Results Input'!F7,1)="O","M",IF(LEFT('Results Input'!F7,1)="F","F","ERROR"))</f>
        <v>M</v>
      </c>
      <c r="E225" s="63" t="str">
        <f>PROPER('Lane 6'!G3)</f>
        <v/>
      </c>
      <c r="F225" s="63" t="str">
        <f>PROPER('Lane 6'!H3)</f>
        <v/>
      </c>
      <c r="G225" s="64" t="e">
        <f>VLOOKUP(Instructions!$I$29,'Lookup Tables'!$B$55:$E$76,3,FALSE)</f>
        <v>#N/A</v>
      </c>
      <c r="H225" s="65">
        <f>'Lane 6'!I3</f>
        <v>0</v>
      </c>
      <c r="I225" s="62" t="str">
        <f t="shared" si="22"/>
        <v>000100</v>
      </c>
      <c r="J225" s="77" t="str">
        <f>IF('Results Input'!AA7="np","np",IF(LEFT('Results Input'!AA7,2)="dq","dq",'Results Input'!AA7))</f>
        <v>np</v>
      </c>
      <c r="K225" s="62" t="str">
        <f t="shared" si="20"/>
        <v>np</v>
      </c>
      <c r="L225" s="67" t="str">
        <f t="shared" si="23"/>
        <v>np</v>
      </c>
      <c r="M225" s="68" t="str">
        <f>'Results Input'!E7</f>
        <v>I.M.</v>
      </c>
      <c r="N225" s="54" t="str">
        <f>'Results Input'!D7</f>
        <v>100m</v>
      </c>
      <c r="O225" s="62" t="str">
        <f t="shared" si="19"/>
        <v>IM0100</v>
      </c>
      <c r="P225" s="62" t="str">
        <f>IF(O225="","",IF(D225="","",VLOOKUP(O225,'Lookup Tables'!$B$3:$G$25,6,FALSE)))</f>
        <v>29</v>
      </c>
      <c r="Q225" s="69" t="s">
        <v>117</v>
      </c>
      <c r="R225" s="70"/>
      <c r="S225" s="85" t="str">
        <f t="shared" si="21"/>
        <v/>
      </c>
    </row>
    <row r="226" spans="2:19" x14ac:dyDescent="0.2">
      <c r="B226" s="62">
        <v>6</v>
      </c>
      <c r="C226" s="54">
        <f>'Results Input'!A8</f>
        <v>2</v>
      </c>
      <c r="D226" s="54" t="str">
        <f>IF(LEFT('Results Input'!F8,1)="O","M",IF(LEFT('Results Input'!F8,1)="F","F","ERROR"))</f>
        <v>F</v>
      </c>
      <c r="E226" s="63" t="str">
        <f>PROPER('Lane 6'!G4)</f>
        <v/>
      </c>
      <c r="F226" s="63" t="str">
        <f>PROPER('Lane 6'!H4)</f>
        <v/>
      </c>
      <c r="G226" s="64" t="e">
        <f>VLOOKUP(Instructions!$I$29,'Lookup Tables'!$B$55:$E$76,3,FALSE)</f>
        <v>#N/A</v>
      </c>
      <c r="H226" s="65">
        <f>'Lane 6'!I4</f>
        <v>0</v>
      </c>
      <c r="I226" s="62" t="str">
        <f t="shared" si="22"/>
        <v>000100</v>
      </c>
      <c r="J226" s="77" t="str">
        <f>IF('Results Input'!AA8="np","np",IF(LEFT('Results Input'!AA8,2)="dq","dq",'Results Input'!AA8))</f>
        <v>np</v>
      </c>
      <c r="K226" s="62" t="str">
        <f t="shared" si="20"/>
        <v>np</v>
      </c>
      <c r="L226" s="67" t="str">
        <f t="shared" si="23"/>
        <v>np</v>
      </c>
      <c r="M226" s="68" t="str">
        <f>'Results Input'!E8</f>
        <v>I.M.</v>
      </c>
      <c r="N226" s="54" t="str">
        <f>'Results Input'!D8</f>
        <v>100m</v>
      </c>
      <c r="O226" s="62" t="str">
        <f t="shared" si="19"/>
        <v>IM0100</v>
      </c>
      <c r="P226" s="62" t="str">
        <f>IF(O226="","",IF(D226="","",VLOOKUP(O226,'Lookup Tables'!$B$3:$G$25,6,FALSE)))</f>
        <v>29</v>
      </c>
      <c r="Q226" s="69" t="s">
        <v>117</v>
      </c>
      <c r="R226" s="70"/>
      <c r="S226" s="85" t="str">
        <f t="shared" si="21"/>
        <v/>
      </c>
    </row>
    <row r="227" spans="2:19" x14ac:dyDescent="0.2">
      <c r="B227" s="62">
        <v>6</v>
      </c>
      <c r="C227" s="54">
        <f>'Results Input'!A9</f>
        <v>3</v>
      </c>
      <c r="D227" s="54" t="str">
        <f>IF(LEFT('Results Input'!F9,1)="O","M",IF(LEFT('Results Input'!F9,1)="F","F","ERROR"))</f>
        <v>M</v>
      </c>
      <c r="E227" s="63" t="str">
        <f>PROPER('Lane 6'!G5)</f>
        <v/>
      </c>
      <c r="F227" s="63" t="str">
        <f>PROPER('Lane 6'!H5)</f>
        <v/>
      </c>
      <c r="G227" s="64" t="e">
        <f>VLOOKUP(Instructions!$I$29,'Lookup Tables'!$B$55:$E$76,3,FALSE)</f>
        <v>#N/A</v>
      </c>
      <c r="H227" s="65">
        <f>'Lane 6'!I5</f>
        <v>0</v>
      </c>
      <c r="I227" s="62" t="str">
        <f t="shared" si="22"/>
        <v>000100</v>
      </c>
      <c r="J227" s="77" t="str">
        <f>IF('Results Input'!AA9="np","np",IF(LEFT('Results Input'!AA9,2)="dq","dq",'Results Input'!AA9))</f>
        <v>np</v>
      </c>
      <c r="K227" s="62" t="str">
        <f t="shared" si="20"/>
        <v>np</v>
      </c>
      <c r="L227" s="67" t="str">
        <f t="shared" si="23"/>
        <v>np</v>
      </c>
      <c r="M227" s="68" t="str">
        <f>'Results Input'!E9</f>
        <v>Backstroke</v>
      </c>
      <c r="N227" s="54" t="str">
        <f>'Results Input'!D9</f>
        <v>100m</v>
      </c>
      <c r="O227" s="62" t="str">
        <f t="shared" si="19"/>
        <v>Backstroke0100</v>
      </c>
      <c r="P227" s="62" t="str">
        <f>IF(O227="","",IF(D227="","",VLOOKUP(O227,'Lookup Tables'!$B$3:$G$25,6,FALSE)))</f>
        <v>14</v>
      </c>
      <c r="Q227" s="69" t="s">
        <v>117</v>
      </c>
      <c r="R227" s="70"/>
      <c r="S227" s="85" t="str">
        <f t="shared" si="21"/>
        <v/>
      </c>
    </row>
    <row r="228" spans="2:19" x14ac:dyDescent="0.2">
      <c r="B228" s="62">
        <v>6</v>
      </c>
      <c r="C228" s="54">
        <f>'Results Input'!A10</f>
        <v>4</v>
      </c>
      <c r="D228" s="54" t="str">
        <f>IF(LEFT('Results Input'!F10,1)="O","M",IF(LEFT('Results Input'!F10,1)="F","F","ERROR"))</f>
        <v>F</v>
      </c>
      <c r="E228" s="63" t="str">
        <f>PROPER('Lane 6'!G6)</f>
        <v/>
      </c>
      <c r="F228" s="63" t="str">
        <f>PROPER('Lane 6'!H6)</f>
        <v/>
      </c>
      <c r="G228" s="64" t="e">
        <f>VLOOKUP(Instructions!$I$29,'Lookup Tables'!$B$55:$E$76,3,FALSE)</f>
        <v>#N/A</v>
      </c>
      <c r="H228" s="65">
        <f>'Lane 6'!I6</f>
        <v>0</v>
      </c>
      <c r="I228" s="62" t="str">
        <f t="shared" si="22"/>
        <v>000100</v>
      </c>
      <c r="J228" s="77" t="str">
        <f>IF('Results Input'!AA10="np","np",IF(LEFT('Results Input'!AA10,2)="dq","dq",'Results Input'!AA10))</f>
        <v>np</v>
      </c>
      <c r="K228" s="62" t="str">
        <f t="shared" si="20"/>
        <v>np</v>
      </c>
      <c r="L228" s="67" t="str">
        <f t="shared" si="23"/>
        <v>np</v>
      </c>
      <c r="M228" s="68" t="str">
        <f>'Results Input'!E10</f>
        <v>Backstroke</v>
      </c>
      <c r="N228" s="54" t="str">
        <f>'Results Input'!D10</f>
        <v>100m</v>
      </c>
      <c r="O228" s="62" t="str">
        <f t="shared" si="19"/>
        <v>Backstroke0100</v>
      </c>
      <c r="P228" s="62" t="str">
        <f>IF(O228="","",IF(D228="","",VLOOKUP(O228,'Lookup Tables'!$B$3:$G$25,6,FALSE)))</f>
        <v>14</v>
      </c>
      <c r="Q228" s="69" t="s">
        <v>117</v>
      </c>
      <c r="R228" s="70"/>
      <c r="S228" s="85" t="str">
        <f t="shared" si="21"/>
        <v/>
      </c>
    </row>
    <row r="229" spans="2:19" x14ac:dyDescent="0.2">
      <c r="B229" s="62">
        <v>6</v>
      </c>
      <c r="C229" s="54">
        <f>'Results Input'!A11</f>
        <v>5</v>
      </c>
      <c r="D229" s="54" t="str">
        <f>IF(LEFT('Results Input'!F11,1)="O","M",IF(LEFT('Results Input'!F11,1)="F","F","ERROR"))</f>
        <v>M</v>
      </c>
      <c r="E229" s="63" t="str">
        <f>PROPER('Lane 6'!G7)</f>
        <v/>
      </c>
      <c r="F229" s="63" t="str">
        <f>PROPER('Lane 6'!H7)</f>
        <v/>
      </c>
      <c r="G229" s="64" t="e">
        <f>VLOOKUP(Instructions!$I$29,'Lookup Tables'!$B$55:$E$76,3,FALSE)</f>
        <v>#N/A</v>
      </c>
      <c r="H229" s="65">
        <f>'Lane 6'!I7</f>
        <v>0</v>
      </c>
      <c r="I229" s="62" t="str">
        <f t="shared" si="22"/>
        <v>000100</v>
      </c>
      <c r="J229" s="77" t="str">
        <f>IF('Results Input'!AA11="np","np",IF(LEFT('Results Input'!AA11,2)="dq","dq",'Results Input'!AA11))</f>
        <v>np</v>
      </c>
      <c r="K229" s="62" t="str">
        <f t="shared" si="20"/>
        <v>np</v>
      </c>
      <c r="L229" s="67" t="str">
        <f t="shared" si="23"/>
        <v>np</v>
      </c>
      <c r="M229" s="68" t="str">
        <f>'Results Input'!E11</f>
        <v>Butterfly</v>
      </c>
      <c r="N229" s="54" t="str">
        <f>'Results Input'!D11</f>
        <v>100m</v>
      </c>
      <c r="O229" s="62" t="str">
        <f t="shared" si="19"/>
        <v>Butterfly0100</v>
      </c>
      <c r="P229" s="62" t="str">
        <f>IF(O229="","",IF(D229="","",VLOOKUP(O229,'Lookup Tables'!$B$3:$G$25,6,FALSE)))</f>
        <v>11</v>
      </c>
      <c r="Q229" s="69" t="s">
        <v>117</v>
      </c>
      <c r="R229" s="70"/>
      <c r="S229" s="85" t="str">
        <f t="shared" si="21"/>
        <v/>
      </c>
    </row>
    <row r="230" spans="2:19" x14ac:dyDescent="0.2">
      <c r="B230" s="62">
        <v>6</v>
      </c>
      <c r="C230" s="54">
        <f>'Results Input'!A12</f>
        <v>6</v>
      </c>
      <c r="D230" s="54" t="str">
        <f>IF(LEFT('Results Input'!F12,1)="O","M",IF(LEFT('Results Input'!F12,1)="F","F","ERROR"))</f>
        <v>F</v>
      </c>
      <c r="E230" s="63" t="str">
        <f>PROPER('Lane 6'!G8)</f>
        <v/>
      </c>
      <c r="F230" s="63" t="str">
        <f>PROPER('Lane 6'!H8)</f>
        <v/>
      </c>
      <c r="G230" s="64" t="e">
        <f>VLOOKUP(Instructions!$I$29,'Lookup Tables'!$B$55:$E$76,3,FALSE)</f>
        <v>#N/A</v>
      </c>
      <c r="H230" s="65">
        <f>'Lane 6'!I8</f>
        <v>0</v>
      </c>
      <c r="I230" s="62" t="str">
        <f t="shared" si="22"/>
        <v>000100</v>
      </c>
      <c r="J230" s="77" t="str">
        <f>IF('Results Input'!AA12="np","np",IF(LEFT('Results Input'!AA12,2)="dq","dq",'Results Input'!AA12))</f>
        <v>np</v>
      </c>
      <c r="K230" s="62" t="str">
        <f t="shared" si="20"/>
        <v>np</v>
      </c>
      <c r="L230" s="67" t="str">
        <f t="shared" si="23"/>
        <v>np</v>
      </c>
      <c r="M230" s="68" t="str">
        <f>'Results Input'!E12</f>
        <v>Butterfly</v>
      </c>
      <c r="N230" s="54" t="str">
        <f>'Results Input'!D12</f>
        <v>100m</v>
      </c>
      <c r="O230" s="62" t="str">
        <f t="shared" si="19"/>
        <v>Butterfly0100</v>
      </c>
      <c r="P230" s="62" t="str">
        <f>IF(O230="","",IF(D230="","",VLOOKUP(O230,'Lookup Tables'!$B$3:$G$25,6,FALSE)))</f>
        <v>11</v>
      </c>
      <c r="Q230" s="69" t="s">
        <v>117</v>
      </c>
      <c r="R230" s="70"/>
      <c r="S230" s="85" t="str">
        <f t="shared" si="21"/>
        <v/>
      </c>
    </row>
    <row r="231" spans="2:19" x14ac:dyDescent="0.2">
      <c r="B231" s="62">
        <v>6</v>
      </c>
      <c r="C231" s="54">
        <f>'Results Input'!A17</f>
        <v>11</v>
      </c>
      <c r="D231" s="54" t="str">
        <f>IF(LEFT('Results Input'!F17,1)="O","M",IF(LEFT('Results Input'!F17,1)="F","F","ERROR"))</f>
        <v>M</v>
      </c>
      <c r="E231" s="63" t="str">
        <f>PROPER('Lane 6'!G25)</f>
        <v/>
      </c>
      <c r="F231" s="63" t="str">
        <f>PROPER('Lane 6'!H25)</f>
        <v/>
      </c>
      <c r="G231" s="64" t="e">
        <f>VLOOKUP(Instructions!$I$29,'Lookup Tables'!$B$55:$E$76,3,FALSE)</f>
        <v>#N/A</v>
      </c>
      <c r="H231" s="65">
        <f>'Lane 6'!I25</f>
        <v>0</v>
      </c>
      <c r="I231" s="62" t="str">
        <f t="shared" si="22"/>
        <v>000100</v>
      </c>
      <c r="J231" s="77" t="str">
        <f>IF('Results Input'!AA17="np","np",IF(LEFT('Results Input'!AA17,2)="dq","dq",'Results Input'!AA17))</f>
        <v>np</v>
      </c>
      <c r="K231" s="62" t="str">
        <f t="shared" si="20"/>
        <v>np</v>
      </c>
      <c r="L231" s="67" t="str">
        <f t="shared" si="23"/>
        <v>np</v>
      </c>
      <c r="M231" s="68" t="str">
        <f>'Results Input'!E17</f>
        <v>Backstroke</v>
      </c>
      <c r="N231" s="54" t="str">
        <f>'Results Input'!D17</f>
        <v>50m</v>
      </c>
      <c r="O231" s="62" t="str">
        <f t="shared" si="19"/>
        <v>Backstroke0050</v>
      </c>
      <c r="P231" s="62" t="str">
        <f>IF(O231="","",IF(D231="","",VLOOKUP(O231,'Lookup Tables'!$B$3:$G$25,6,FALSE)))</f>
        <v>13</v>
      </c>
      <c r="Q231" s="69" t="s">
        <v>117</v>
      </c>
      <c r="R231" s="70"/>
      <c r="S231" s="85" t="str">
        <f t="shared" si="21"/>
        <v/>
      </c>
    </row>
    <row r="232" spans="2:19" x14ac:dyDescent="0.2">
      <c r="B232" s="62">
        <v>6</v>
      </c>
      <c r="C232" s="54">
        <f>'Results Input'!A18</f>
        <v>12</v>
      </c>
      <c r="D232" s="54" t="str">
        <f>IF(LEFT('Results Input'!F18,1)="O","M",IF(LEFT('Results Input'!F18,1)="F","F","ERROR"))</f>
        <v>F</v>
      </c>
      <c r="E232" s="63" t="str">
        <f>PROPER('Lane 6'!G26)</f>
        <v/>
      </c>
      <c r="F232" s="63" t="str">
        <f>PROPER('Lane 6'!H26)</f>
        <v/>
      </c>
      <c r="G232" s="64" t="e">
        <f>VLOOKUP(Instructions!$I$29,'Lookup Tables'!$B$55:$E$76,3,FALSE)</f>
        <v>#N/A</v>
      </c>
      <c r="H232" s="65">
        <f>'Lane 6'!I26</f>
        <v>0</v>
      </c>
      <c r="I232" s="62" t="str">
        <f t="shared" si="22"/>
        <v>000100</v>
      </c>
      <c r="J232" s="77" t="str">
        <f>IF('Results Input'!AA18="np","np",IF(LEFT('Results Input'!AA18,2)="dq","dq",'Results Input'!AA18))</f>
        <v>np</v>
      </c>
      <c r="K232" s="62" t="str">
        <f t="shared" si="20"/>
        <v>np</v>
      </c>
      <c r="L232" s="67" t="str">
        <f t="shared" si="23"/>
        <v>np</v>
      </c>
      <c r="M232" s="68" t="str">
        <f>'Results Input'!E18</f>
        <v>Backstroke</v>
      </c>
      <c r="N232" s="54" t="str">
        <f>'Results Input'!D18</f>
        <v>50m</v>
      </c>
      <c r="O232" s="62" t="str">
        <f t="shared" si="19"/>
        <v>Backstroke0050</v>
      </c>
      <c r="P232" s="62" t="str">
        <f>IF(O232="","",IF(D232="","",VLOOKUP(O232,'Lookup Tables'!$B$3:$G$25,6,FALSE)))</f>
        <v>13</v>
      </c>
      <c r="Q232" s="69" t="s">
        <v>117</v>
      </c>
      <c r="R232" s="70"/>
      <c r="S232" s="85" t="str">
        <f t="shared" si="21"/>
        <v/>
      </c>
    </row>
    <row r="233" spans="2:19" x14ac:dyDescent="0.2">
      <c r="B233" s="62">
        <v>6</v>
      </c>
      <c r="C233" s="54">
        <f>'Results Input'!A19</f>
        <v>13</v>
      </c>
      <c r="D233" s="54" t="str">
        <f>IF(LEFT('Results Input'!F19,1)="O","M",IF(LEFT('Results Input'!F19,1)="F","F","ERROR"))</f>
        <v>M</v>
      </c>
      <c r="E233" s="63" t="str">
        <f>PROPER('Lane 6'!G27)</f>
        <v/>
      </c>
      <c r="F233" s="63" t="str">
        <f>PROPER('Lane 6'!H27)</f>
        <v/>
      </c>
      <c r="G233" s="64" t="e">
        <f>VLOOKUP(Instructions!$I$29,'Lookup Tables'!$B$55:$E$76,3,FALSE)</f>
        <v>#N/A</v>
      </c>
      <c r="H233" s="65">
        <f>'Lane 6'!I27</f>
        <v>0</v>
      </c>
      <c r="I233" s="62" t="str">
        <f t="shared" si="22"/>
        <v>000100</v>
      </c>
      <c r="J233" s="77" t="str">
        <f>IF('Results Input'!AA19="np","np",IF(LEFT('Results Input'!AA19,2)="dq","dq",'Results Input'!AA19))</f>
        <v>np</v>
      </c>
      <c r="K233" s="62" t="str">
        <f t="shared" si="20"/>
        <v>np</v>
      </c>
      <c r="L233" s="67" t="str">
        <f t="shared" si="23"/>
        <v>np</v>
      </c>
      <c r="M233" s="68" t="str">
        <f>'Results Input'!E19</f>
        <v>Breaststroke</v>
      </c>
      <c r="N233" s="54" t="str">
        <f>'Results Input'!D19</f>
        <v>100m</v>
      </c>
      <c r="O233" s="62" t="str">
        <f t="shared" si="19"/>
        <v>Breaststroke0100</v>
      </c>
      <c r="P233" s="62" t="str">
        <f>IF(O233="","",IF(D233="","",VLOOKUP(O233,'Lookup Tables'!$B$3:$G$25,6,FALSE)))</f>
        <v>08</v>
      </c>
      <c r="Q233" s="69" t="s">
        <v>117</v>
      </c>
      <c r="R233" s="70"/>
      <c r="S233" s="85" t="str">
        <f t="shared" si="21"/>
        <v/>
      </c>
    </row>
    <row r="234" spans="2:19" x14ac:dyDescent="0.2">
      <c r="B234" s="62">
        <v>6</v>
      </c>
      <c r="C234" s="54">
        <f>'Results Input'!A20</f>
        <v>14</v>
      </c>
      <c r="D234" s="54" t="str">
        <f>IF(LEFT('Results Input'!F20,1)="O","M",IF(LEFT('Results Input'!F20,1)="F","F","ERROR"))</f>
        <v>F</v>
      </c>
      <c r="E234" s="63" t="str">
        <f>PROPER('Lane 6'!G28)</f>
        <v/>
      </c>
      <c r="F234" s="63" t="str">
        <f>PROPER('Lane 6'!H28)</f>
        <v/>
      </c>
      <c r="G234" s="64" t="e">
        <f>VLOOKUP(Instructions!$I$29,'Lookup Tables'!$B$55:$E$76,3,FALSE)</f>
        <v>#N/A</v>
      </c>
      <c r="H234" s="65">
        <f>'Lane 6'!I28</f>
        <v>0</v>
      </c>
      <c r="I234" s="62" t="str">
        <f t="shared" si="22"/>
        <v>000100</v>
      </c>
      <c r="J234" s="77" t="str">
        <f>IF('Results Input'!AA20="np","np",IF(LEFT('Results Input'!AA20,2)="dq","dq",'Results Input'!AA20))</f>
        <v>np</v>
      </c>
      <c r="K234" s="62" t="str">
        <f t="shared" si="20"/>
        <v>np</v>
      </c>
      <c r="L234" s="67" t="str">
        <f t="shared" si="23"/>
        <v>np</v>
      </c>
      <c r="M234" s="68" t="str">
        <f>'Results Input'!E20</f>
        <v>Breaststroke</v>
      </c>
      <c r="N234" s="54" t="str">
        <f>'Results Input'!D20</f>
        <v>100m</v>
      </c>
      <c r="O234" s="62" t="str">
        <f t="shared" si="19"/>
        <v>Breaststroke0100</v>
      </c>
      <c r="P234" s="62" t="str">
        <f>IF(O234="","",IF(D234="","",VLOOKUP(O234,'Lookup Tables'!$B$3:$G$25,6,FALSE)))</f>
        <v>08</v>
      </c>
      <c r="Q234" s="69" t="s">
        <v>117</v>
      </c>
      <c r="R234" s="70"/>
      <c r="S234" s="85" t="str">
        <f t="shared" si="21"/>
        <v/>
      </c>
    </row>
    <row r="235" spans="2:19" x14ac:dyDescent="0.2">
      <c r="B235" s="62">
        <v>6</v>
      </c>
      <c r="C235" s="54">
        <f>'Results Input'!A21</f>
        <v>15</v>
      </c>
      <c r="D235" s="54" t="str">
        <f>IF(LEFT('Results Input'!F21,1)="O","M",IF(LEFT('Results Input'!F21,1)="F","F","ERROR"))</f>
        <v>M</v>
      </c>
      <c r="E235" s="63" t="str">
        <f>PROPER('Lane 6'!G29)</f>
        <v/>
      </c>
      <c r="F235" s="63" t="str">
        <f>PROPER('Lane 6'!H29)</f>
        <v/>
      </c>
      <c r="G235" s="64" t="e">
        <f>VLOOKUP(Instructions!$I$29,'Lookup Tables'!$B$55:$E$76,3,FALSE)</f>
        <v>#N/A</v>
      </c>
      <c r="H235" s="65">
        <f>'Lane 6'!I29</f>
        <v>0</v>
      </c>
      <c r="I235" s="62" t="str">
        <f t="shared" si="22"/>
        <v>000100</v>
      </c>
      <c r="J235" s="77" t="str">
        <f>IF('Results Input'!AA21="np","np",IF(LEFT('Results Input'!AA21,2)="dq","dq",'Results Input'!AA21))</f>
        <v>np</v>
      </c>
      <c r="K235" s="62" t="str">
        <f t="shared" si="20"/>
        <v>np</v>
      </c>
      <c r="L235" s="67" t="str">
        <f t="shared" si="23"/>
        <v>np</v>
      </c>
      <c r="M235" s="68" t="str">
        <f>'Results Input'!E21</f>
        <v>Freestyle</v>
      </c>
      <c r="N235" s="54" t="str">
        <f>'Results Input'!D21</f>
        <v>50m</v>
      </c>
      <c r="O235" s="62" t="str">
        <f t="shared" si="19"/>
        <v>Freestyle0050</v>
      </c>
      <c r="P235" s="62" t="str">
        <f>IF(O235="","",IF(D235="","",VLOOKUP(O235,'Lookup Tables'!$B$3:$G$25,6,FALSE)))</f>
        <v>01</v>
      </c>
      <c r="Q235" s="69" t="s">
        <v>117</v>
      </c>
      <c r="R235" s="70"/>
      <c r="S235" s="85" t="str">
        <f t="shared" si="21"/>
        <v/>
      </c>
    </row>
    <row r="236" spans="2:19" x14ac:dyDescent="0.2">
      <c r="B236" s="62">
        <v>6</v>
      </c>
      <c r="C236" s="54">
        <f>'Results Input'!A22</f>
        <v>16</v>
      </c>
      <c r="D236" s="54" t="str">
        <f>IF(LEFT('Results Input'!F22,1)="O","M",IF(LEFT('Results Input'!F22,1)="F","F","ERROR"))</f>
        <v>F</v>
      </c>
      <c r="E236" s="63" t="str">
        <f>PROPER('Lane 6'!G30)</f>
        <v/>
      </c>
      <c r="F236" s="63" t="str">
        <f>PROPER('Lane 6'!H30)</f>
        <v/>
      </c>
      <c r="G236" s="64" t="e">
        <f>VLOOKUP(Instructions!$I$29,'Lookup Tables'!$B$55:$E$76,3,FALSE)</f>
        <v>#N/A</v>
      </c>
      <c r="H236" s="65">
        <f>'Lane 6'!I30</f>
        <v>0</v>
      </c>
      <c r="I236" s="62" t="str">
        <f t="shared" si="22"/>
        <v>000100</v>
      </c>
      <c r="J236" s="77" t="str">
        <f>IF('Results Input'!AA22="np","np",IF(LEFT('Results Input'!AA22,2)="dq","dq",'Results Input'!AA22))</f>
        <v>np</v>
      </c>
      <c r="K236" s="62" t="str">
        <f t="shared" si="20"/>
        <v>np</v>
      </c>
      <c r="L236" s="67" t="str">
        <f t="shared" si="23"/>
        <v>np</v>
      </c>
      <c r="M236" s="68" t="str">
        <f>'Results Input'!E22</f>
        <v>Freestyle</v>
      </c>
      <c r="N236" s="54" t="str">
        <f>'Results Input'!D22</f>
        <v>50m</v>
      </c>
      <c r="O236" s="62" t="str">
        <f t="shared" si="19"/>
        <v>Freestyle0050</v>
      </c>
      <c r="P236" s="62" t="str">
        <f>IF(O236="","",IF(D236="","",VLOOKUP(O236,'Lookup Tables'!$B$3:$G$25,6,FALSE)))</f>
        <v>01</v>
      </c>
      <c r="Q236" s="69" t="s">
        <v>117</v>
      </c>
      <c r="R236" s="70"/>
      <c r="S236" s="85" t="str">
        <f t="shared" si="21"/>
        <v/>
      </c>
    </row>
    <row r="237" spans="2:19" x14ac:dyDescent="0.2">
      <c r="B237" s="62">
        <v>6</v>
      </c>
      <c r="C237" s="54">
        <f>'Results Input'!A23</f>
        <v>17</v>
      </c>
      <c r="D237" s="54" t="str">
        <f>IF(LEFT('Results Input'!F23,1)="O","M",IF(LEFT('Results Input'!F23,1)="F","F","ERROR"))</f>
        <v>M</v>
      </c>
      <c r="E237" s="63" t="str">
        <f>PROPER('Lane 6'!G31)</f>
        <v/>
      </c>
      <c r="F237" s="63" t="str">
        <f>PROPER('Lane 6'!H31)</f>
        <v/>
      </c>
      <c r="G237" s="64" t="e">
        <f>VLOOKUP(Instructions!$I$29,'Lookup Tables'!$B$55:$E$76,3,FALSE)</f>
        <v>#N/A</v>
      </c>
      <c r="H237" s="65">
        <f>'Lane 6'!I31</f>
        <v>0</v>
      </c>
      <c r="I237" s="62" t="str">
        <f t="shared" si="22"/>
        <v>000100</v>
      </c>
      <c r="J237" s="77" t="str">
        <f>IF('Results Input'!AA23="np","np",IF(LEFT('Results Input'!AA23,2)="dq","dq",'Results Input'!AA23))</f>
        <v>np</v>
      </c>
      <c r="K237" s="62" t="str">
        <f t="shared" si="20"/>
        <v>np</v>
      </c>
      <c r="L237" s="67" t="str">
        <f t="shared" si="23"/>
        <v>np</v>
      </c>
      <c r="M237" s="68" t="str">
        <f>'Results Input'!E23</f>
        <v>Butterfly</v>
      </c>
      <c r="N237" s="54" t="str">
        <f>'Results Input'!D23</f>
        <v>50m</v>
      </c>
      <c r="O237" s="62" t="str">
        <f t="shared" si="19"/>
        <v>Butterfly0050</v>
      </c>
      <c r="P237" s="62" t="str">
        <f>IF(O237="","",IF(D237="","",VLOOKUP(O237,'Lookup Tables'!$B$3:$G$25,6,FALSE)))</f>
        <v>10</v>
      </c>
      <c r="Q237" s="69" t="s">
        <v>117</v>
      </c>
      <c r="R237" s="70"/>
      <c r="S237" s="85" t="str">
        <f t="shared" si="21"/>
        <v/>
      </c>
    </row>
    <row r="238" spans="2:19" x14ac:dyDescent="0.2">
      <c r="B238" s="62">
        <v>6</v>
      </c>
      <c r="C238" s="54">
        <f>'Results Input'!A24</f>
        <v>18</v>
      </c>
      <c r="D238" s="54" t="str">
        <f>IF(LEFT('Results Input'!F24,1)="O","M",IF(LEFT('Results Input'!F24,1)="F","F","ERROR"))</f>
        <v>F</v>
      </c>
      <c r="E238" s="63" t="str">
        <f>PROPER('Lane 6'!G32)</f>
        <v/>
      </c>
      <c r="F238" s="63" t="str">
        <f>PROPER('Lane 6'!H32)</f>
        <v/>
      </c>
      <c r="G238" s="64" t="e">
        <f>VLOOKUP(Instructions!$I$29,'Lookup Tables'!$B$55:$E$76,3,FALSE)</f>
        <v>#N/A</v>
      </c>
      <c r="H238" s="65">
        <f>'Lane 6'!I32</f>
        <v>0</v>
      </c>
      <c r="I238" s="62" t="str">
        <f t="shared" si="22"/>
        <v>000100</v>
      </c>
      <c r="J238" s="77" t="str">
        <f>IF('Results Input'!AA24="np","np",IF(LEFT('Results Input'!AA24,2)="dq","dq",'Results Input'!AA24))</f>
        <v>np</v>
      </c>
      <c r="K238" s="62" t="str">
        <f t="shared" si="20"/>
        <v>np</v>
      </c>
      <c r="L238" s="67" t="str">
        <f t="shared" si="23"/>
        <v>np</v>
      </c>
      <c r="M238" s="68" t="str">
        <f>'Results Input'!E24</f>
        <v>Butterfly</v>
      </c>
      <c r="N238" s="54" t="str">
        <f>'Results Input'!D24</f>
        <v>50m</v>
      </c>
      <c r="O238" s="62" t="str">
        <f t="shared" si="19"/>
        <v>Butterfly0050</v>
      </c>
      <c r="P238" s="62" t="str">
        <f>IF(O238="","",IF(D238="","",VLOOKUP(O238,'Lookup Tables'!$B$3:$G$25,6,FALSE)))</f>
        <v>10</v>
      </c>
      <c r="Q238" s="69" t="s">
        <v>117</v>
      </c>
      <c r="R238" s="70"/>
      <c r="S238" s="85" t="str">
        <f t="shared" si="21"/>
        <v/>
      </c>
    </row>
    <row r="239" spans="2:19" x14ac:dyDescent="0.2">
      <c r="B239" s="62">
        <v>6</v>
      </c>
      <c r="C239" s="54">
        <f>'Results Input'!A25</f>
        <v>19</v>
      </c>
      <c r="D239" s="54" t="str">
        <f>IF(LEFT('Results Input'!F25,1)="O","M",IF(LEFT('Results Input'!F25,1)="F","F","ERROR"))</f>
        <v>M</v>
      </c>
      <c r="E239" s="63" t="str">
        <f>PROPER('Lane 6'!G33)</f>
        <v/>
      </c>
      <c r="F239" s="63" t="str">
        <f>PROPER('Lane 6'!H33)</f>
        <v/>
      </c>
      <c r="G239" s="64" t="e">
        <f>VLOOKUP(Instructions!$I$29,'Lookup Tables'!$B$55:$E$76,3,FALSE)</f>
        <v>#N/A</v>
      </c>
      <c r="H239" s="65">
        <f>'Lane 6'!I33</f>
        <v>0</v>
      </c>
      <c r="I239" s="62" t="str">
        <f t="shared" si="22"/>
        <v>000100</v>
      </c>
      <c r="J239" s="77" t="str">
        <f>IF('Results Input'!AA25="np","np",IF(LEFT('Results Input'!AA25,2)="dq","dq",'Results Input'!AA25))</f>
        <v>np</v>
      </c>
      <c r="K239" s="62" t="str">
        <f t="shared" si="20"/>
        <v>np</v>
      </c>
      <c r="L239" s="67" t="str">
        <f t="shared" si="23"/>
        <v>np</v>
      </c>
      <c r="M239" s="68" t="str">
        <f>'Results Input'!E25</f>
        <v>I.M.</v>
      </c>
      <c r="N239" s="54" t="str">
        <f>'Results Input'!D25</f>
        <v>100m</v>
      </c>
      <c r="O239" s="62" t="str">
        <f t="shared" si="19"/>
        <v>IM0100</v>
      </c>
      <c r="P239" s="62" t="str">
        <f>IF(O239="","",IF(D239="","",VLOOKUP(O239,'Lookup Tables'!$B$3:$G$25,6,FALSE)))</f>
        <v>29</v>
      </c>
      <c r="Q239" s="69" t="s">
        <v>117</v>
      </c>
      <c r="R239" s="70"/>
      <c r="S239" s="85" t="str">
        <f t="shared" si="21"/>
        <v/>
      </c>
    </row>
    <row r="240" spans="2:19" x14ac:dyDescent="0.2">
      <c r="B240" s="62">
        <v>6</v>
      </c>
      <c r="C240" s="54">
        <f>'Results Input'!A26</f>
        <v>20</v>
      </c>
      <c r="D240" s="54" t="str">
        <f>IF(LEFT('Results Input'!F26,1)="O","M",IF(LEFT('Results Input'!F26,1)="F","F","ERROR"))</f>
        <v>F</v>
      </c>
      <c r="E240" s="63" t="str">
        <f>PROPER('Lane 6'!G34)</f>
        <v/>
      </c>
      <c r="F240" s="63" t="str">
        <f>PROPER('Lane 6'!H34)</f>
        <v/>
      </c>
      <c r="G240" s="64" t="e">
        <f>VLOOKUP(Instructions!$I$29,'Lookup Tables'!$B$55:$E$76,3,FALSE)</f>
        <v>#N/A</v>
      </c>
      <c r="H240" s="65">
        <f>'Lane 6'!I34</f>
        <v>0</v>
      </c>
      <c r="I240" s="62" t="str">
        <f t="shared" si="22"/>
        <v>000100</v>
      </c>
      <c r="J240" s="77" t="str">
        <f>IF('Results Input'!AA26="np","np",IF(LEFT('Results Input'!AA26,2)="dq","dq",'Results Input'!AA26))</f>
        <v>np</v>
      </c>
      <c r="K240" s="62" t="str">
        <f t="shared" si="20"/>
        <v>np</v>
      </c>
      <c r="L240" s="67" t="str">
        <f t="shared" si="23"/>
        <v>np</v>
      </c>
      <c r="M240" s="68" t="str">
        <f>'Results Input'!E26</f>
        <v>I.M.</v>
      </c>
      <c r="N240" s="54" t="str">
        <f>'Results Input'!D26</f>
        <v>100m</v>
      </c>
      <c r="O240" s="62" t="str">
        <f t="shared" si="19"/>
        <v>IM0100</v>
      </c>
      <c r="P240" s="62" t="str">
        <f>IF(O240="","",IF(D240="","",VLOOKUP(O240,'Lookup Tables'!$B$3:$G$25,6,FALSE)))</f>
        <v>29</v>
      </c>
      <c r="Q240" s="69" t="s">
        <v>117</v>
      </c>
      <c r="R240" s="70"/>
      <c r="S240" s="85" t="str">
        <f t="shared" si="21"/>
        <v/>
      </c>
    </row>
    <row r="241" spans="2:19" x14ac:dyDescent="0.2">
      <c r="B241" s="62">
        <v>6</v>
      </c>
      <c r="C241" s="54">
        <f>'Results Input'!A27</f>
        <v>21</v>
      </c>
      <c r="D241" s="54" t="str">
        <f>IF(LEFT('Results Input'!F27,1)="O","M",IF(LEFT('Results Input'!F27,1)="F","F","ERROR"))</f>
        <v>M</v>
      </c>
      <c r="E241" s="63" t="str">
        <f>PROPER('Lane 6'!G35)</f>
        <v/>
      </c>
      <c r="F241" s="63" t="str">
        <f>PROPER('Lane 6'!H35)</f>
        <v/>
      </c>
      <c r="G241" s="64" t="e">
        <f>VLOOKUP(Instructions!$I$29,'Lookup Tables'!$B$55:$E$76,3,FALSE)</f>
        <v>#N/A</v>
      </c>
      <c r="H241" s="65">
        <f>'Lane 6'!I35</f>
        <v>0</v>
      </c>
      <c r="I241" s="62" t="str">
        <f t="shared" si="22"/>
        <v>000100</v>
      </c>
      <c r="J241" s="77" t="str">
        <f>IF('Results Input'!AA27="np","np",IF(LEFT('Results Input'!AA27,2)="dq","dq",'Results Input'!AA27))</f>
        <v>np</v>
      </c>
      <c r="K241" s="62" t="str">
        <f t="shared" si="20"/>
        <v>np</v>
      </c>
      <c r="L241" s="67" t="str">
        <f t="shared" si="23"/>
        <v>np</v>
      </c>
      <c r="M241" s="68" t="str">
        <f>'Results Input'!E27</f>
        <v>Breaststroke</v>
      </c>
      <c r="N241" s="54" t="str">
        <f>'Results Input'!D27</f>
        <v>50m</v>
      </c>
      <c r="O241" s="62" t="str">
        <f t="shared" si="19"/>
        <v>Breaststroke0050</v>
      </c>
      <c r="P241" s="62" t="str">
        <f>IF(O241="","",IF(D241="","",VLOOKUP(O241,'Lookup Tables'!$B$3:$G$25,6,FALSE)))</f>
        <v>07</v>
      </c>
      <c r="Q241" s="69" t="s">
        <v>117</v>
      </c>
      <c r="R241" s="70"/>
      <c r="S241" s="85" t="str">
        <f t="shared" si="21"/>
        <v/>
      </c>
    </row>
    <row r="242" spans="2:19" x14ac:dyDescent="0.2">
      <c r="B242" s="62">
        <v>6</v>
      </c>
      <c r="C242" s="54">
        <f>'Results Input'!A28</f>
        <v>22</v>
      </c>
      <c r="D242" s="54" t="str">
        <f>IF(LEFT('Results Input'!F28,1)="O","M",IF(LEFT('Results Input'!F28,1)="F","F","ERROR"))</f>
        <v>F</v>
      </c>
      <c r="E242" s="63" t="str">
        <f>PROPER('Lane 6'!G36)</f>
        <v/>
      </c>
      <c r="F242" s="63" t="str">
        <f>PROPER('Lane 6'!H36)</f>
        <v/>
      </c>
      <c r="G242" s="64" t="e">
        <f>VLOOKUP(Instructions!$I$29,'Lookup Tables'!$B$55:$E$76,3,FALSE)</f>
        <v>#N/A</v>
      </c>
      <c r="H242" s="65">
        <f>'Lane 6'!I36</f>
        <v>0</v>
      </c>
      <c r="I242" s="62" t="str">
        <f t="shared" si="22"/>
        <v>000100</v>
      </c>
      <c r="J242" s="77" t="str">
        <f>IF('Results Input'!AA28="np","np",IF(LEFT('Results Input'!AA28,2)="dq","dq",'Results Input'!AA28))</f>
        <v>np</v>
      </c>
      <c r="K242" s="62" t="str">
        <f t="shared" si="20"/>
        <v>np</v>
      </c>
      <c r="L242" s="67" t="str">
        <f t="shared" si="23"/>
        <v>np</v>
      </c>
      <c r="M242" s="68" t="str">
        <f>'Results Input'!E28</f>
        <v>Breaststroke</v>
      </c>
      <c r="N242" s="54" t="str">
        <f>'Results Input'!D28</f>
        <v>50m</v>
      </c>
      <c r="O242" s="62" t="str">
        <f t="shared" si="19"/>
        <v>Breaststroke0050</v>
      </c>
      <c r="P242" s="62" t="str">
        <f>IF(O242="","",IF(D242="","",VLOOKUP(O242,'Lookup Tables'!$B$3:$G$25,6,FALSE)))</f>
        <v>07</v>
      </c>
      <c r="Q242" s="69" t="s">
        <v>117</v>
      </c>
      <c r="R242" s="70"/>
      <c r="S242" s="85" t="str">
        <f t="shared" si="21"/>
        <v/>
      </c>
    </row>
    <row r="243" spans="2:19" x14ac:dyDescent="0.2">
      <c r="B243" s="62">
        <v>6</v>
      </c>
      <c r="C243" s="54">
        <f>'Results Input'!A29</f>
        <v>23</v>
      </c>
      <c r="D243" s="54" t="str">
        <f>IF(LEFT('Results Input'!F29,1)="O","M",IF(LEFT('Results Input'!F29,1)="F","F","ERROR"))</f>
        <v>M</v>
      </c>
      <c r="E243" s="63" t="str">
        <f>PROPER('Lane 6'!G37)</f>
        <v/>
      </c>
      <c r="F243" s="63" t="str">
        <f>PROPER('Lane 6'!H37)</f>
        <v/>
      </c>
      <c r="G243" s="64" t="e">
        <f>VLOOKUP(Instructions!$I$29,'Lookup Tables'!$B$55:$E$76,3,FALSE)</f>
        <v>#N/A</v>
      </c>
      <c r="H243" s="65">
        <f>'Lane 6'!I37</f>
        <v>0</v>
      </c>
      <c r="I243" s="62" t="str">
        <f t="shared" si="22"/>
        <v>000100</v>
      </c>
      <c r="J243" s="77" t="str">
        <f>IF('Results Input'!AA29="np","np",IF(LEFT('Results Input'!AA29,2)="dq","dq",'Results Input'!AA29))</f>
        <v>np</v>
      </c>
      <c r="K243" s="62" t="str">
        <f t="shared" si="20"/>
        <v>np</v>
      </c>
      <c r="L243" s="67" t="str">
        <f t="shared" si="23"/>
        <v>np</v>
      </c>
      <c r="M243" s="68" t="str">
        <f>'Results Input'!E29</f>
        <v>Butterfly</v>
      </c>
      <c r="N243" s="54" t="str">
        <f>'Results Input'!D29</f>
        <v>50m</v>
      </c>
      <c r="O243" s="62" t="str">
        <f t="shared" ref="O243:O268" si="24">CONCATENATE(IF(LEFT(M243,4)="I.M.","IM",IF(LEFT(M243,1)="R","",M243)),IF(LEFT(M243,1)="R","",CONCATENATE("0",IF(N243="50m",CONCATENATE("0",LEFT(N243,2)),LEFT(N243,3)))))</f>
        <v>Butterfly0050</v>
      </c>
      <c r="P243" s="62" t="str">
        <f>IF(O243="","",IF(D243="","",VLOOKUP(O243,'Lookup Tables'!$B$3:$G$25,6,FALSE)))</f>
        <v>10</v>
      </c>
      <c r="Q243" s="69" t="s">
        <v>117</v>
      </c>
      <c r="R243" s="70"/>
      <c r="S243" s="85" t="str">
        <f t="shared" si="21"/>
        <v/>
      </c>
    </row>
    <row r="244" spans="2:19" x14ac:dyDescent="0.2">
      <c r="B244" s="62">
        <v>6</v>
      </c>
      <c r="C244" s="54">
        <f>'Results Input'!A30</f>
        <v>24</v>
      </c>
      <c r="D244" s="54" t="str">
        <f>IF(LEFT('Results Input'!F30,1)="O","M",IF(LEFT('Results Input'!F30,1)="F","F","ERROR"))</f>
        <v>F</v>
      </c>
      <c r="E244" s="63" t="str">
        <f>PROPER('Lane 6'!G38)</f>
        <v/>
      </c>
      <c r="F244" s="63" t="str">
        <f>PROPER('Lane 6'!H38)</f>
        <v/>
      </c>
      <c r="G244" s="64" t="e">
        <f>VLOOKUP(Instructions!$I$29,'Lookup Tables'!$B$55:$E$76,3,FALSE)</f>
        <v>#N/A</v>
      </c>
      <c r="H244" s="65">
        <f>'Lane 6'!I38</f>
        <v>0</v>
      </c>
      <c r="I244" s="62" t="str">
        <f t="shared" si="22"/>
        <v>000100</v>
      </c>
      <c r="J244" s="77" t="str">
        <f>IF('Results Input'!AA30="np","np",IF(LEFT('Results Input'!AA30,2)="dq","dq",'Results Input'!AA30))</f>
        <v>np</v>
      </c>
      <c r="K244" s="62" t="str">
        <f t="shared" si="20"/>
        <v>np</v>
      </c>
      <c r="L244" s="67" t="str">
        <f t="shared" si="23"/>
        <v>np</v>
      </c>
      <c r="M244" s="68" t="str">
        <f>'Results Input'!E30</f>
        <v>Butterfly</v>
      </c>
      <c r="N244" s="54" t="str">
        <f>'Results Input'!D30</f>
        <v>50m</v>
      </c>
      <c r="O244" s="62" t="str">
        <f t="shared" si="24"/>
        <v>Butterfly0050</v>
      </c>
      <c r="P244" s="62" t="str">
        <f>IF(O244="","",IF(D244="","",VLOOKUP(O244,'Lookup Tables'!$B$3:$G$25,6,FALSE)))</f>
        <v>10</v>
      </c>
      <c r="Q244" s="69" t="s">
        <v>117</v>
      </c>
      <c r="R244" s="70"/>
      <c r="S244" s="85" t="str">
        <f t="shared" si="21"/>
        <v/>
      </c>
    </row>
    <row r="245" spans="2:19" x14ac:dyDescent="0.2">
      <c r="B245" s="62">
        <v>6</v>
      </c>
      <c r="C245" s="54">
        <f>'Results Input'!A31</f>
        <v>25</v>
      </c>
      <c r="D245" s="54" t="str">
        <f>IF(LEFT('Results Input'!F31,1)="O","M",IF(LEFT('Results Input'!F31,1)="F","F","ERROR"))</f>
        <v>M</v>
      </c>
      <c r="E245" s="63" t="str">
        <f>PROPER('Lane 6'!G39)</f>
        <v/>
      </c>
      <c r="F245" s="63" t="str">
        <f>PROPER('Lane 6'!H39)</f>
        <v/>
      </c>
      <c r="G245" s="64" t="e">
        <f>VLOOKUP(Instructions!$I$29,'Lookup Tables'!$B$55:$E$76,3,FALSE)</f>
        <v>#N/A</v>
      </c>
      <c r="H245" s="65">
        <f>'Lane 6'!I39</f>
        <v>0</v>
      </c>
      <c r="I245" s="62" t="str">
        <f t="shared" si="22"/>
        <v>000100</v>
      </c>
      <c r="J245" s="77" t="str">
        <f>IF('Results Input'!AA31="np","np",IF(LEFT('Results Input'!AA31,2)="dq","dq",'Results Input'!AA31))</f>
        <v>np</v>
      </c>
      <c r="K245" s="62" t="str">
        <f t="shared" si="20"/>
        <v>np</v>
      </c>
      <c r="L245" s="67" t="str">
        <f t="shared" si="23"/>
        <v>np</v>
      </c>
      <c r="M245" s="68" t="str">
        <f>'Results Input'!E31</f>
        <v>Breaststroke</v>
      </c>
      <c r="N245" s="54" t="str">
        <f>'Results Input'!D31</f>
        <v>100m</v>
      </c>
      <c r="O245" s="62" t="str">
        <f t="shared" si="24"/>
        <v>Breaststroke0100</v>
      </c>
      <c r="P245" s="62" t="str">
        <f>IF(O245="","",IF(D245="","",VLOOKUP(O245,'Lookup Tables'!$B$3:$G$25,6,FALSE)))</f>
        <v>08</v>
      </c>
      <c r="Q245" s="69" t="s">
        <v>117</v>
      </c>
      <c r="R245" s="70"/>
      <c r="S245" s="85" t="str">
        <f t="shared" si="21"/>
        <v/>
      </c>
    </row>
    <row r="246" spans="2:19" x14ac:dyDescent="0.2">
      <c r="B246" s="62">
        <v>6</v>
      </c>
      <c r="C246" s="54">
        <f>'Results Input'!A32</f>
        <v>26</v>
      </c>
      <c r="D246" s="54" t="str">
        <f>IF(LEFT('Results Input'!F32,1)="O","M",IF(LEFT('Results Input'!F32,1)="F","F","ERROR"))</f>
        <v>F</v>
      </c>
      <c r="E246" s="63" t="str">
        <f>PROPER('Lane 6'!G40)</f>
        <v/>
      </c>
      <c r="F246" s="63" t="str">
        <f>PROPER('Lane 6'!H40)</f>
        <v/>
      </c>
      <c r="G246" s="64" t="e">
        <f>VLOOKUP(Instructions!$I$29,'Lookup Tables'!$B$55:$E$76,3,FALSE)</f>
        <v>#N/A</v>
      </c>
      <c r="H246" s="65">
        <f>'Lane 6'!I40</f>
        <v>0</v>
      </c>
      <c r="I246" s="62" t="str">
        <f t="shared" si="22"/>
        <v>000100</v>
      </c>
      <c r="J246" s="77" t="str">
        <f>IF('Results Input'!AA32="np","np",IF(LEFT('Results Input'!AA32,2)="dq","dq",'Results Input'!AA32))</f>
        <v>np</v>
      </c>
      <c r="K246" s="62" t="str">
        <f t="shared" si="20"/>
        <v>np</v>
      </c>
      <c r="L246" s="67" t="str">
        <f t="shared" si="23"/>
        <v>np</v>
      </c>
      <c r="M246" s="68" t="str">
        <f>'Results Input'!E32</f>
        <v>Breaststroke</v>
      </c>
      <c r="N246" s="54" t="str">
        <f>'Results Input'!D32</f>
        <v>100m</v>
      </c>
      <c r="O246" s="62" t="str">
        <f t="shared" si="24"/>
        <v>Breaststroke0100</v>
      </c>
      <c r="P246" s="62" t="str">
        <f>IF(O246="","",IF(D246="","",VLOOKUP(O246,'Lookup Tables'!$B$3:$G$25,6,FALSE)))</f>
        <v>08</v>
      </c>
      <c r="Q246" s="69" t="s">
        <v>117</v>
      </c>
      <c r="R246" s="70"/>
      <c r="S246" s="85" t="str">
        <f t="shared" si="21"/>
        <v/>
      </c>
    </row>
    <row r="247" spans="2:19" x14ac:dyDescent="0.2">
      <c r="B247" s="62">
        <v>6</v>
      </c>
      <c r="C247" s="54">
        <f>'Results Input'!A33</f>
        <v>27</v>
      </c>
      <c r="D247" s="54" t="str">
        <f>IF(LEFT('Results Input'!F33,1)="O","M",IF(LEFT('Results Input'!F33,1)="F","F","ERROR"))</f>
        <v>M</v>
      </c>
      <c r="E247" s="63" t="str">
        <f>PROPER('Lane 6'!G41)</f>
        <v/>
      </c>
      <c r="F247" s="63" t="str">
        <f>PROPER('Lane 6'!H41)</f>
        <v/>
      </c>
      <c r="G247" s="64" t="e">
        <f>VLOOKUP(Instructions!$I$29,'Lookup Tables'!$B$55:$E$76,3,FALSE)</f>
        <v>#N/A</v>
      </c>
      <c r="H247" s="65">
        <f>'Lane 6'!I41</f>
        <v>0</v>
      </c>
      <c r="I247" s="62" t="str">
        <f t="shared" si="22"/>
        <v>000100</v>
      </c>
      <c r="J247" s="77" t="str">
        <f>IF('Results Input'!AA33="np","np",IF(LEFT('Results Input'!AA33,2)="dq","dq",'Results Input'!AA33))</f>
        <v>np</v>
      </c>
      <c r="K247" s="62" t="str">
        <f t="shared" si="20"/>
        <v>np</v>
      </c>
      <c r="L247" s="67" t="str">
        <f t="shared" si="23"/>
        <v>np</v>
      </c>
      <c r="M247" s="68" t="str">
        <f>'Results Input'!E33</f>
        <v>Freestyle</v>
      </c>
      <c r="N247" s="54" t="str">
        <f>'Results Input'!D33</f>
        <v>100m</v>
      </c>
      <c r="O247" s="62" t="str">
        <f t="shared" si="24"/>
        <v>Freestyle0100</v>
      </c>
      <c r="P247" s="62" t="str">
        <f>IF(O247="","",IF(D247="","",VLOOKUP(O247,'Lookup Tables'!$B$3:$G$25,6,FALSE)))</f>
        <v>02</v>
      </c>
      <c r="Q247" s="69" t="s">
        <v>117</v>
      </c>
      <c r="R247" s="70"/>
      <c r="S247" s="85" t="str">
        <f t="shared" si="21"/>
        <v/>
      </c>
    </row>
    <row r="248" spans="2:19" x14ac:dyDescent="0.2">
      <c r="B248" s="62">
        <v>6</v>
      </c>
      <c r="C248" s="54">
        <f>'Results Input'!A34</f>
        <v>28</v>
      </c>
      <c r="D248" s="54" t="str">
        <f>IF(LEFT('Results Input'!F34,1)="O","M",IF(LEFT('Results Input'!F34,1)="F","F","ERROR"))</f>
        <v>F</v>
      </c>
      <c r="E248" s="63" t="str">
        <f>PROPER('Lane 6'!G42)</f>
        <v/>
      </c>
      <c r="F248" s="63" t="str">
        <f>PROPER('Lane 6'!H42)</f>
        <v/>
      </c>
      <c r="G248" s="64" t="e">
        <f>VLOOKUP(Instructions!$I$29,'Lookup Tables'!$B$55:$E$76,3,FALSE)</f>
        <v>#N/A</v>
      </c>
      <c r="H248" s="65">
        <f>'Lane 6'!I42</f>
        <v>0</v>
      </c>
      <c r="I248" s="62" t="str">
        <f t="shared" si="22"/>
        <v>000100</v>
      </c>
      <c r="J248" s="77" t="str">
        <f>IF('Results Input'!AA34="np","np",IF(LEFT('Results Input'!AA34,2)="dq","dq",'Results Input'!AA34))</f>
        <v>np</v>
      </c>
      <c r="K248" s="62" t="str">
        <f t="shared" si="20"/>
        <v>np</v>
      </c>
      <c r="L248" s="67" t="str">
        <f t="shared" si="23"/>
        <v>np</v>
      </c>
      <c r="M248" s="68" t="str">
        <f>'Results Input'!E34</f>
        <v>Freestyle</v>
      </c>
      <c r="N248" s="54" t="str">
        <f>'Results Input'!D34</f>
        <v>100m</v>
      </c>
      <c r="O248" s="62" t="str">
        <f t="shared" si="24"/>
        <v>Freestyle0100</v>
      </c>
      <c r="P248" s="62" t="str">
        <f>IF(O248="","",IF(D248="","",VLOOKUP(O248,'Lookup Tables'!$B$3:$G$25,6,FALSE)))</f>
        <v>02</v>
      </c>
      <c r="Q248" s="69" t="s">
        <v>117</v>
      </c>
      <c r="R248" s="70"/>
      <c r="S248" s="85" t="str">
        <f t="shared" si="21"/>
        <v/>
      </c>
    </row>
    <row r="249" spans="2:19" x14ac:dyDescent="0.2">
      <c r="B249" s="62">
        <v>6</v>
      </c>
      <c r="C249" s="54">
        <f>'Results Input'!A35</f>
        <v>29</v>
      </c>
      <c r="D249" s="54" t="str">
        <f>IF(LEFT('Results Input'!F35,1)="O","M",IF(LEFT('Results Input'!F35,1)="F","F","ERROR"))</f>
        <v>M</v>
      </c>
      <c r="E249" s="63" t="str">
        <f>PROPER('Lane 6'!G43)</f>
        <v/>
      </c>
      <c r="F249" s="63" t="str">
        <f>PROPER('Lane 6'!H43)</f>
        <v/>
      </c>
      <c r="G249" s="64" t="e">
        <f>VLOOKUP(Instructions!$I$29,'Lookup Tables'!$B$55:$E$76,3,FALSE)</f>
        <v>#N/A</v>
      </c>
      <c r="H249" s="65">
        <f>'Lane 6'!I43</f>
        <v>0</v>
      </c>
      <c r="I249" s="62" t="str">
        <f t="shared" si="22"/>
        <v>000100</v>
      </c>
      <c r="J249" s="77" t="str">
        <f>IF('Results Input'!AA35="np","np",IF(LEFT('Results Input'!AA35,2)="dq","dq",'Results Input'!AA35))</f>
        <v>np</v>
      </c>
      <c r="K249" s="62" t="str">
        <f t="shared" si="20"/>
        <v>np</v>
      </c>
      <c r="L249" s="67" t="str">
        <f t="shared" si="23"/>
        <v>np</v>
      </c>
      <c r="M249" s="68" t="str">
        <f>'Results Input'!E35</f>
        <v>Backstroke</v>
      </c>
      <c r="N249" s="54" t="str">
        <f>'Results Input'!D35</f>
        <v>100m</v>
      </c>
      <c r="O249" s="62" t="str">
        <f t="shared" si="24"/>
        <v>Backstroke0100</v>
      </c>
      <c r="P249" s="62" t="str">
        <f>IF(O249="","",IF(D249="","",VLOOKUP(O249,'Lookup Tables'!$B$3:$G$25,6,FALSE)))</f>
        <v>14</v>
      </c>
      <c r="Q249" s="69" t="s">
        <v>117</v>
      </c>
      <c r="R249" s="70"/>
      <c r="S249" s="85" t="str">
        <f t="shared" si="21"/>
        <v/>
      </c>
    </row>
    <row r="250" spans="2:19" x14ac:dyDescent="0.2">
      <c r="B250" s="62">
        <v>6</v>
      </c>
      <c r="C250" s="54">
        <f>'Results Input'!A36</f>
        <v>30</v>
      </c>
      <c r="D250" s="54" t="str">
        <f>IF(LEFT('Results Input'!F36,1)="O","M",IF(LEFT('Results Input'!F36,1)="F","F","ERROR"))</f>
        <v>F</v>
      </c>
      <c r="E250" s="63" t="str">
        <f>PROPER('Lane 6'!G44)</f>
        <v/>
      </c>
      <c r="F250" s="63" t="str">
        <f>PROPER('Lane 6'!H44)</f>
        <v/>
      </c>
      <c r="G250" s="64" t="e">
        <f>VLOOKUP(Instructions!$I$29,'Lookup Tables'!$B$55:$E$76,3,FALSE)</f>
        <v>#N/A</v>
      </c>
      <c r="H250" s="65">
        <f>'Lane 6'!I44</f>
        <v>0</v>
      </c>
      <c r="I250" s="62" t="str">
        <f t="shared" si="22"/>
        <v>000100</v>
      </c>
      <c r="J250" s="77" t="str">
        <f>IF('Results Input'!AA36="np","np",IF(LEFT('Results Input'!AA36,2)="dq","dq",'Results Input'!AA36))</f>
        <v>np</v>
      </c>
      <c r="K250" s="62" t="str">
        <f t="shared" si="20"/>
        <v>np</v>
      </c>
      <c r="L250" s="67" t="str">
        <f t="shared" si="23"/>
        <v>np</v>
      </c>
      <c r="M250" s="68" t="str">
        <f>'Results Input'!E36</f>
        <v>Backstroke</v>
      </c>
      <c r="N250" s="54" t="str">
        <f>'Results Input'!D36</f>
        <v>100m</v>
      </c>
      <c r="O250" s="62" t="str">
        <f t="shared" si="24"/>
        <v>Backstroke0100</v>
      </c>
      <c r="P250" s="62" t="str">
        <f>IF(O250="","",IF(D250="","",VLOOKUP(O250,'Lookup Tables'!$B$3:$G$25,6,FALSE)))</f>
        <v>14</v>
      </c>
      <c r="Q250" s="69" t="s">
        <v>117</v>
      </c>
      <c r="R250" s="70"/>
      <c r="S250" s="85" t="str">
        <f t="shared" si="21"/>
        <v/>
      </c>
    </row>
    <row r="251" spans="2:19" x14ac:dyDescent="0.2">
      <c r="B251" s="62">
        <v>6</v>
      </c>
      <c r="C251" s="54">
        <f>'Results Input'!A37</f>
        <v>31</v>
      </c>
      <c r="D251" s="54" t="str">
        <f>IF(LEFT('Results Input'!F37,1)="O","M",IF(LEFT('Results Input'!F37,1)="F","F","ERROR"))</f>
        <v>M</v>
      </c>
      <c r="E251" s="63" t="str">
        <f>PROPER('Lane 6'!G45)</f>
        <v/>
      </c>
      <c r="F251" s="63" t="str">
        <f>PROPER('Lane 6'!H45)</f>
        <v/>
      </c>
      <c r="G251" s="64" t="e">
        <f>VLOOKUP(Instructions!$I$29,'Lookup Tables'!$B$55:$E$76,3,FALSE)</f>
        <v>#N/A</v>
      </c>
      <c r="H251" s="65">
        <f>'Lane 6'!I45</f>
        <v>0</v>
      </c>
      <c r="I251" s="62" t="str">
        <f t="shared" si="22"/>
        <v>000100</v>
      </c>
      <c r="J251" s="77" t="str">
        <f>IF('Results Input'!AA37="np","np",IF(LEFT('Results Input'!AA37,2)="dq","dq",'Results Input'!AA37))</f>
        <v>np</v>
      </c>
      <c r="K251" s="62" t="str">
        <f t="shared" si="20"/>
        <v>np</v>
      </c>
      <c r="L251" s="67" t="str">
        <f t="shared" si="23"/>
        <v>np</v>
      </c>
      <c r="M251" s="68" t="str">
        <f>'Results Input'!E37</f>
        <v>Freestyle</v>
      </c>
      <c r="N251" s="54" t="str">
        <f>'Results Input'!D37</f>
        <v>50m</v>
      </c>
      <c r="O251" s="62" t="str">
        <f t="shared" si="24"/>
        <v>Freestyle0050</v>
      </c>
      <c r="P251" s="62" t="str">
        <f>IF(O251="","",IF(D251="","",VLOOKUP(O251,'Lookup Tables'!$B$3:$G$25,6,FALSE)))</f>
        <v>01</v>
      </c>
      <c r="Q251" s="69" t="s">
        <v>117</v>
      </c>
      <c r="R251" s="70"/>
      <c r="S251" s="85" t="str">
        <f t="shared" si="21"/>
        <v/>
      </c>
    </row>
    <row r="252" spans="2:19" x14ac:dyDescent="0.2">
      <c r="B252" s="62">
        <v>6</v>
      </c>
      <c r="C252" s="54">
        <f>'Results Input'!A38</f>
        <v>32</v>
      </c>
      <c r="D252" s="54" t="str">
        <f>IF(LEFT('Results Input'!F38,1)="O","M",IF(LEFT('Results Input'!F38,1)="F","F","ERROR"))</f>
        <v>F</v>
      </c>
      <c r="E252" s="63" t="str">
        <f>PROPER('Lane 6'!G46)</f>
        <v/>
      </c>
      <c r="F252" s="63" t="str">
        <f>PROPER('Lane 6'!H46)</f>
        <v/>
      </c>
      <c r="G252" s="64" t="e">
        <f>VLOOKUP(Instructions!$I$29,'Lookup Tables'!$B$55:$E$76,3,FALSE)</f>
        <v>#N/A</v>
      </c>
      <c r="H252" s="65">
        <f>'Lane 6'!I46</f>
        <v>0</v>
      </c>
      <c r="I252" s="62" t="str">
        <f t="shared" si="22"/>
        <v>000100</v>
      </c>
      <c r="J252" s="77" t="str">
        <f>IF('Results Input'!AA38="np","np",IF(LEFT('Results Input'!AA38,2)="dq","dq",'Results Input'!AA38))</f>
        <v>np</v>
      </c>
      <c r="K252" s="62" t="str">
        <f t="shared" si="20"/>
        <v>np</v>
      </c>
      <c r="L252" s="67" t="str">
        <f t="shared" si="23"/>
        <v>np</v>
      </c>
      <c r="M252" s="68" t="str">
        <f>'Results Input'!E38</f>
        <v>Freestyle</v>
      </c>
      <c r="N252" s="54" t="str">
        <f>'Results Input'!D38</f>
        <v>50m</v>
      </c>
      <c r="O252" s="62" t="str">
        <f t="shared" si="24"/>
        <v>Freestyle0050</v>
      </c>
      <c r="P252" s="62" t="str">
        <f>IF(O252="","",IF(D252="","",VLOOKUP(O252,'Lookup Tables'!$B$3:$G$25,6,FALSE)))</f>
        <v>01</v>
      </c>
      <c r="Q252" s="69" t="s">
        <v>117</v>
      </c>
      <c r="R252" s="70"/>
      <c r="S252" s="85" t="str">
        <f t="shared" si="21"/>
        <v/>
      </c>
    </row>
    <row r="253" spans="2:19" x14ac:dyDescent="0.2">
      <c r="B253" s="62">
        <v>6</v>
      </c>
      <c r="C253" s="54">
        <f>'Results Input'!A39</f>
        <v>33</v>
      </c>
      <c r="D253" s="54" t="str">
        <f>IF(LEFT('Results Input'!F39,1)="O","M",IF(LEFT('Results Input'!F39,1)="F","F","ERROR"))</f>
        <v>M</v>
      </c>
      <c r="E253" s="63" t="str">
        <f>PROPER('Lane 6'!G47)</f>
        <v/>
      </c>
      <c r="F253" s="63" t="str">
        <f>PROPER('Lane 6'!H47)</f>
        <v/>
      </c>
      <c r="G253" s="64" t="e">
        <f>VLOOKUP(Instructions!$I$29,'Lookup Tables'!$B$55:$E$76,3,FALSE)</f>
        <v>#N/A</v>
      </c>
      <c r="H253" s="65">
        <f>'Lane 6'!I47</f>
        <v>0</v>
      </c>
      <c r="I253" s="62" t="str">
        <f t="shared" si="22"/>
        <v>000100</v>
      </c>
      <c r="J253" s="77" t="str">
        <f>IF('Results Input'!AA39="np","np",IF(LEFT('Results Input'!AA39,2)="dq","dq",'Results Input'!AA39))</f>
        <v>np</v>
      </c>
      <c r="K253" s="62" t="str">
        <f t="shared" si="20"/>
        <v>np</v>
      </c>
      <c r="L253" s="67" t="str">
        <f t="shared" si="23"/>
        <v>np</v>
      </c>
      <c r="M253" s="68" t="str">
        <f>'Results Input'!E39</f>
        <v>I.M.</v>
      </c>
      <c r="N253" s="54" t="str">
        <f>'Results Input'!D39</f>
        <v>100m</v>
      </c>
      <c r="O253" s="62" t="str">
        <f t="shared" si="24"/>
        <v>IM0100</v>
      </c>
      <c r="P253" s="62" t="str">
        <f>IF(O253="","",IF(D253="","",VLOOKUP(O253,'Lookup Tables'!$B$3:$G$25,6,FALSE)))</f>
        <v>29</v>
      </c>
      <c r="Q253" s="69" t="s">
        <v>117</v>
      </c>
      <c r="R253" s="70"/>
      <c r="S253" s="85" t="str">
        <f t="shared" si="21"/>
        <v/>
      </c>
    </row>
    <row r="254" spans="2:19" x14ac:dyDescent="0.2">
      <c r="B254" s="62">
        <v>6</v>
      </c>
      <c r="C254" s="54">
        <f>'Results Input'!A40</f>
        <v>34</v>
      </c>
      <c r="D254" s="54" t="str">
        <f>IF(LEFT('Results Input'!F40,1)="O","M",IF(LEFT('Results Input'!F40,1)="F","F","ERROR"))</f>
        <v>F</v>
      </c>
      <c r="E254" s="63" t="str">
        <f>PROPER('Lane 6'!G48)</f>
        <v/>
      </c>
      <c r="F254" s="63" t="str">
        <f>PROPER('Lane 6'!H48)</f>
        <v/>
      </c>
      <c r="G254" s="64" t="e">
        <f>VLOOKUP(Instructions!$I$29,'Lookup Tables'!$B$55:$E$76,3,FALSE)</f>
        <v>#N/A</v>
      </c>
      <c r="H254" s="65">
        <f>'Lane 6'!I48</f>
        <v>0</v>
      </c>
      <c r="I254" s="62" t="str">
        <f t="shared" si="22"/>
        <v>000100</v>
      </c>
      <c r="J254" s="77" t="str">
        <f>IF('Results Input'!AA40="np","np",IF(LEFT('Results Input'!AA40,2)="dq","dq",'Results Input'!AA40))</f>
        <v>np</v>
      </c>
      <c r="K254" s="62" t="str">
        <f t="shared" si="20"/>
        <v>np</v>
      </c>
      <c r="L254" s="67" t="str">
        <f t="shared" si="23"/>
        <v>np</v>
      </c>
      <c r="M254" s="68" t="str">
        <f>'Results Input'!E40</f>
        <v>I.M.</v>
      </c>
      <c r="N254" s="54" t="str">
        <f>'Results Input'!D40</f>
        <v>100m</v>
      </c>
      <c r="O254" s="62" t="str">
        <f t="shared" si="24"/>
        <v>IM0100</v>
      </c>
      <c r="P254" s="62" t="str">
        <f>IF(O254="","",IF(D254="","",VLOOKUP(O254,'Lookup Tables'!$B$3:$G$25,6,FALSE)))</f>
        <v>29</v>
      </c>
      <c r="Q254" s="69" t="s">
        <v>117</v>
      </c>
      <c r="R254" s="70"/>
      <c r="S254" s="85" t="str">
        <f t="shared" si="21"/>
        <v/>
      </c>
    </row>
    <row r="255" spans="2:19" x14ac:dyDescent="0.2">
      <c r="B255" s="62">
        <v>6</v>
      </c>
      <c r="C255" s="54">
        <f>'Results Input'!A41</f>
        <v>35</v>
      </c>
      <c r="D255" s="54" t="str">
        <f>IF(LEFT('Results Input'!F41,1)="O","M",IF(LEFT('Results Input'!F41,1)="F","F","ERROR"))</f>
        <v>M</v>
      </c>
      <c r="E255" s="63" t="str">
        <f>PROPER('Lane 6'!G49)</f>
        <v/>
      </c>
      <c r="F255" s="63" t="str">
        <f>PROPER('Lane 6'!H49)</f>
        <v/>
      </c>
      <c r="G255" s="64" t="e">
        <f>VLOOKUP(Instructions!$I$29,'Lookup Tables'!$B$55:$E$76,3,FALSE)</f>
        <v>#N/A</v>
      </c>
      <c r="H255" s="65">
        <f>'Lane 6'!I49</f>
        <v>0</v>
      </c>
      <c r="I255" s="62" t="str">
        <f t="shared" si="22"/>
        <v>000100</v>
      </c>
      <c r="J255" s="77" t="str">
        <f>IF('Results Input'!AA41="np","np",IF(LEFT('Results Input'!AA41,2)="dq","dq",'Results Input'!AA41))</f>
        <v>np</v>
      </c>
      <c r="K255" s="62" t="str">
        <f t="shared" si="20"/>
        <v>np</v>
      </c>
      <c r="L255" s="67" t="str">
        <f t="shared" si="23"/>
        <v>np</v>
      </c>
      <c r="M255" s="68" t="str">
        <f>'Results Input'!E41</f>
        <v>Breaststroke</v>
      </c>
      <c r="N255" s="54" t="str">
        <f>'Results Input'!D41</f>
        <v>50m</v>
      </c>
      <c r="O255" s="62" t="str">
        <f t="shared" si="24"/>
        <v>Breaststroke0050</v>
      </c>
      <c r="P255" s="62" t="str">
        <f>IF(O255="","",IF(D255="","",VLOOKUP(O255,'Lookup Tables'!$B$3:$G$25,6,FALSE)))</f>
        <v>07</v>
      </c>
      <c r="Q255" s="69" t="s">
        <v>117</v>
      </c>
      <c r="R255" s="70"/>
      <c r="S255" s="85" t="str">
        <f t="shared" si="21"/>
        <v/>
      </c>
    </row>
    <row r="256" spans="2:19" x14ac:dyDescent="0.2">
      <c r="B256" s="62">
        <v>6</v>
      </c>
      <c r="C256" s="54">
        <f>'Results Input'!A42</f>
        <v>36</v>
      </c>
      <c r="D256" s="54" t="str">
        <f>IF(LEFT('Results Input'!F42,1)="O","M",IF(LEFT('Results Input'!F42,1)="F","F","ERROR"))</f>
        <v>F</v>
      </c>
      <c r="E256" s="63" t="str">
        <f>PROPER('Lane 6'!G50)</f>
        <v/>
      </c>
      <c r="F256" s="63" t="str">
        <f>PROPER('Lane 6'!H50)</f>
        <v/>
      </c>
      <c r="G256" s="64" t="e">
        <f>VLOOKUP(Instructions!$I$29,'Lookup Tables'!$B$55:$E$76,3,FALSE)</f>
        <v>#N/A</v>
      </c>
      <c r="H256" s="65">
        <f>'Lane 6'!I50</f>
        <v>0</v>
      </c>
      <c r="I256" s="62" t="str">
        <f t="shared" si="22"/>
        <v>000100</v>
      </c>
      <c r="J256" s="77" t="str">
        <f>IF('Results Input'!AA42="np","np",IF(LEFT('Results Input'!AA42,2)="dq","dq",'Results Input'!AA42))</f>
        <v>np</v>
      </c>
      <c r="K256" s="62" t="str">
        <f t="shared" si="20"/>
        <v>np</v>
      </c>
      <c r="L256" s="67" t="str">
        <f t="shared" si="23"/>
        <v>np</v>
      </c>
      <c r="M256" s="68" t="str">
        <f>'Results Input'!E42</f>
        <v>Breaststroke</v>
      </c>
      <c r="N256" s="54" t="str">
        <f>'Results Input'!D42</f>
        <v>50m</v>
      </c>
      <c r="O256" s="62" t="str">
        <f t="shared" si="24"/>
        <v>Breaststroke0050</v>
      </c>
      <c r="P256" s="62" t="str">
        <f>IF(O256="","",IF(D256="","",VLOOKUP(O256,'Lookup Tables'!$B$3:$G$25,6,FALSE)))</f>
        <v>07</v>
      </c>
      <c r="Q256" s="69" t="s">
        <v>117</v>
      </c>
      <c r="R256" s="70"/>
      <c r="S256" s="85" t="str">
        <f t="shared" si="21"/>
        <v/>
      </c>
    </row>
    <row r="257" spans="2:19" x14ac:dyDescent="0.2">
      <c r="B257" s="62">
        <v>6</v>
      </c>
      <c r="C257" s="54">
        <f>'Results Input'!A43</f>
        <v>37</v>
      </c>
      <c r="D257" s="54" t="str">
        <f>IF(LEFT('Results Input'!F43,1)="O","M",IF(LEFT('Results Input'!F43,1)="F","F","ERROR"))</f>
        <v>M</v>
      </c>
      <c r="E257" s="63" t="str">
        <f>PROPER('Lane 6'!G51)</f>
        <v/>
      </c>
      <c r="F257" s="63" t="str">
        <f>PROPER('Lane 6'!H51)</f>
        <v/>
      </c>
      <c r="G257" s="64" t="e">
        <f>VLOOKUP(Instructions!$I$29,'Lookup Tables'!$B$55:$E$76,3,FALSE)</f>
        <v>#N/A</v>
      </c>
      <c r="H257" s="65">
        <f>'Lane 6'!I51</f>
        <v>0</v>
      </c>
      <c r="I257" s="62" t="str">
        <f t="shared" si="22"/>
        <v>000100</v>
      </c>
      <c r="J257" s="77" t="str">
        <f>IF('Results Input'!AA43="np","np",IF(LEFT('Results Input'!AA43,2)="dq","dq",'Results Input'!AA43))</f>
        <v>np</v>
      </c>
      <c r="K257" s="62" t="str">
        <f t="shared" si="20"/>
        <v>np</v>
      </c>
      <c r="L257" s="67" t="str">
        <f t="shared" si="23"/>
        <v>np</v>
      </c>
      <c r="M257" s="68" t="str">
        <f>'Results Input'!E43</f>
        <v>Backstroke</v>
      </c>
      <c r="N257" s="54" t="str">
        <f>'Results Input'!D43</f>
        <v>100m</v>
      </c>
      <c r="O257" s="62" t="str">
        <f t="shared" si="24"/>
        <v>Backstroke0100</v>
      </c>
      <c r="P257" s="62" t="str">
        <f>IF(O257="","",IF(D257="","",VLOOKUP(O257,'Lookup Tables'!$B$3:$G$25,6,FALSE)))</f>
        <v>14</v>
      </c>
      <c r="Q257" s="69" t="s">
        <v>117</v>
      </c>
      <c r="R257" s="70"/>
      <c r="S257" s="85" t="str">
        <f t="shared" si="21"/>
        <v/>
      </c>
    </row>
    <row r="258" spans="2:19" x14ac:dyDescent="0.2">
      <c r="B258" s="62">
        <v>6</v>
      </c>
      <c r="C258" s="54">
        <f>'Results Input'!A44</f>
        <v>38</v>
      </c>
      <c r="D258" s="54" t="str">
        <f>IF(LEFT('Results Input'!F44,1)="O","M",IF(LEFT('Results Input'!F44,1)="F","F","ERROR"))</f>
        <v>F</v>
      </c>
      <c r="E258" s="63" t="str">
        <f>PROPER('Lane 6'!G52)</f>
        <v/>
      </c>
      <c r="F258" s="63" t="str">
        <f>PROPER('Lane 6'!H52)</f>
        <v/>
      </c>
      <c r="G258" s="64" t="e">
        <f>VLOOKUP(Instructions!$I$29,'Lookup Tables'!$B$55:$E$76,3,FALSE)</f>
        <v>#N/A</v>
      </c>
      <c r="H258" s="65">
        <f>'Lane 6'!I52</f>
        <v>0</v>
      </c>
      <c r="I258" s="62" t="str">
        <f t="shared" si="22"/>
        <v>000100</v>
      </c>
      <c r="J258" s="77" t="str">
        <f>IF('Results Input'!AA44="np","np",IF(LEFT('Results Input'!AA44,2)="dq","dq",'Results Input'!AA44))</f>
        <v>np</v>
      </c>
      <c r="K258" s="62" t="str">
        <f t="shared" si="20"/>
        <v>np</v>
      </c>
      <c r="L258" s="67" t="str">
        <f t="shared" si="23"/>
        <v>np</v>
      </c>
      <c r="M258" s="68" t="str">
        <f>'Results Input'!E44</f>
        <v>Backstroke</v>
      </c>
      <c r="N258" s="54" t="str">
        <f>'Results Input'!D44</f>
        <v>100m</v>
      </c>
      <c r="O258" s="62" t="str">
        <f t="shared" si="24"/>
        <v>Backstroke0100</v>
      </c>
      <c r="P258" s="62" t="str">
        <f>IF(O258="","",IF(D258="","",VLOOKUP(O258,'Lookup Tables'!$B$3:$G$25,6,FALSE)))</f>
        <v>14</v>
      </c>
      <c r="Q258" s="69" t="s">
        <v>117</v>
      </c>
      <c r="R258" s="70"/>
      <c r="S258" s="85" t="str">
        <f t="shared" si="21"/>
        <v/>
      </c>
    </row>
    <row r="259" spans="2:19" x14ac:dyDescent="0.2">
      <c r="B259" s="62">
        <v>6</v>
      </c>
      <c r="C259" s="54">
        <f>'Results Input'!A45</f>
        <v>39</v>
      </c>
      <c r="D259" s="54" t="str">
        <f>IF(LEFT('Results Input'!F45,1)="O","M",IF(LEFT('Results Input'!F45,1)="F","F","ERROR"))</f>
        <v>M</v>
      </c>
      <c r="E259" s="63" t="str">
        <f>PROPER('Lane 6'!G53)</f>
        <v/>
      </c>
      <c r="F259" s="63" t="str">
        <f>PROPER('Lane 6'!H53)</f>
        <v/>
      </c>
      <c r="G259" s="64" t="e">
        <f>VLOOKUP(Instructions!$I$29,'Lookup Tables'!$B$55:$E$76,3,FALSE)</f>
        <v>#N/A</v>
      </c>
      <c r="H259" s="65">
        <f>'Lane 6'!I53</f>
        <v>0</v>
      </c>
      <c r="I259" s="62" t="str">
        <f t="shared" si="22"/>
        <v>000100</v>
      </c>
      <c r="J259" s="77" t="str">
        <f>IF('Results Input'!AA45="np","np",IF(LEFT('Results Input'!AA45,2)="dq","dq",'Results Input'!AA45))</f>
        <v>np</v>
      </c>
      <c r="K259" s="62" t="str">
        <f t="shared" si="20"/>
        <v>np</v>
      </c>
      <c r="L259" s="67" t="str">
        <f t="shared" si="23"/>
        <v>np</v>
      </c>
      <c r="M259" s="68" t="str">
        <f>'Results Input'!E45</f>
        <v>Freestyle</v>
      </c>
      <c r="N259" s="54" t="str">
        <f>'Results Input'!D45</f>
        <v>100m</v>
      </c>
      <c r="O259" s="62" t="str">
        <f t="shared" si="24"/>
        <v>Freestyle0100</v>
      </c>
      <c r="P259" s="62" t="str">
        <f>IF(O259="","",IF(D259="","",VLOOKUP(O259,'Lookup Tables'!$B$3:$G$25,6,FALSE)))</f>
        <v>02</v>
      </c>
      <c r="Q259" s="69" t="s">
        <v>117</v>
      </c>
      <c r="R259" s="70"/>
      <c r="S259" s="85" t="str">
        <f t="shared" si="21"/>
        <v/>
      </c>
    </row>
    <row r="260" spans="2:19" x14ac:dyDescent="0.2">
      <c r="B260" s="62">
        <v>6</v>
      </c>
      <c r="C260" s="54">
        <f>'Results Input'!A46</f>
        <v>40</v>
      </c>
      <c r="D260" s="54" t="str">
        <f>IF(LEFT('Results Input'!F46,1)="O","M",IF(LEFT('Results Input'!F46,1)="F","F","ERROR"))</f>
        <v>F</v>
      </c>
      <c r="E260" s="63" t="str">
        <f>PROPER('Lane 6'!G54)</f>
        <v/>
      </c>
      <c r="F260" s="63" t="str">
        <f>PROPER('Lane 6'!H54)</f>
        <v/>
      </c>
      <c r="G260" s="64" t="e">
        <f>VLOOKUP(Instructions!$I$29,'Lookup Tables'!$B$55:$E$76,3,FALSE)</f>
        <v>#N/A</v>
      </c>
      <c r="H260" s="65">
        <f>'Lane 6'!I54</f>
        <v>0</v>
      </c>
      <c r="I260" s="62" t="str">
        <f t="shared" si="22"/>
        <v>000100</v>
      </c>
      <c r="J260" s="77" t="str">
        <f>IF('Results Input'!AA46="np","np",IF(LEFT('Results Input'!AA46,2)="dq","dq",'Results Input'!AA46))</f>
        <v>np</v>
      </c>
      <c r="K260" s="62" t="str">
        <f t="shared" si="20"/>
        <v>np</v>
      </c>
      <c r="L260" s="67" t="str">
        <f t="shared" si="23"/>
        <v>np</v>
      </c>
      <c r="M260" s="68" t="str">
        <f>'Results Input'!E46</f>
        <v>Freestyle</v>
      </c>
      <c r="N260" s="54" t="str">
        <f>'Results Input'!D46</f>
        <v>100m</v>
      </c>
      <c r="O260" s="62" t="str">
        <f t="shared" si="24"/>
        <v>Freestyle0100</v>
      </c>
      <c r="P260" s="62" t="str">
        <f>IF(O260="","",IF(D260="","",VLOOKUP(O260,'Lookup Tables'!$B$3:$G$25,6,FALSE)))</f>
        <v>02</v>
      </c>
      <c r="Q260" s="69" t="s">
        <v>117</v>
      </c>
      <c r="R260" s="70"/>
      <c r="S260" s="85" t="str">
        <f t="shared" si="21"/>
        <v/>
      </c>
    </row>
    <row r="261" spans="2:19" x14ac:dyDescent="0.2">
      <c r="B261" s="62">
        <v>6</v>
      </c>
      <c r="C261" s="54">
        <f>'Results Input'!A47</f>
        <v>41</v>
      </c>
      <c r="D261" s="54" t="str">
        <f>IF(LEFT('Results Input'!F47,1)="O","M",IF(LEFT('Results Input'!F47,1)="F","F","ERROR"))</f>
        <v>M</v>
      </c>
      <c r="E261" s="63" t="str">
        <f>PROPER('Lane 6'!G55)</f>
        <v/>
      </c>
      <c r="F261" s="63" t="str">
        <f>PROPER('Lane 6'!H55)</f>
        <v/>
      </c>
      <c r="G261" s="64" t="e">
        <f>VLOOKUP(Instructions!$I$29,'Lookup Tables'!$B$55:$E$76,3,FALSE)</f>
        <v>#N/A</v>
      </c>
      <c r="H261" s="65">
        <f>'Lane 6'!I55</f>
        <v>0</v>
      </c>
      <c r="I261" s="62" t="str">
        <f t="shared" si="22"/>
        <v>000100</v>
      </c>
      <c r="J261" s="77" t="str">
        <f>IF('Results Input'!AA47="np","np",IF(LEFT('Results Input'!AA47,2)="dq","dq",'Results Input'!AA47))</f>
        <v>np</v>
      </c>
      <c r="K261" s="62" t="str">
        <f t="shared" si="20"/>
        <v>np</v>
      </c>
      <c r="L261" s="67" t="str">
        <f t="shared" si="23"/>
        <v>np</v>
      </c>
      <c r="M261" s="68" t="str">
        <f>'Results Input'!E47</f>
        <v>Butterfly</v>
      </c>
      <c r="N261" s="54" t="str">
        <f>'Results Input'!D47</f>
        <v>50m</v>
      </c>
      <c r="O261" s="62" t="str">
        <f t="shared" si="24"/>
        <v>Butterfly0050</v>
      </c>
      <c r="P261" s="62" t="str">
        <f>IF(O261="","",IF(D261="","",VLOOKUP(O261,'Lookup Tables'!$B$3:$G$25,6,FALSE)))</f>
        <v>10</v>
      </c>
      <c r="Q261" s="69" t="s">
        <v>117</v>
      </c>
      <c r="R261" s="70"/>
      <c r="S261" s="85" t="str">
        <f t="shared" si="21"/>
        <v/>
      </c>
    </row>
    <row r="262" spans="2:19" x14ac:dyDescent="0.2">
      <c r="B262" s="62">
        <v>6</v>
      </c>
      <c r="C262" s="54">
        <f>'Results Input'!A48</f>
        <v>42</v>
      </c>
      <c r="D262" s="54" t="str">
        <f>IF(LEFT('Results Input'!F48,1)="O","M",IF(LEFT('Results Input'!F48,1)="F","F","ERROR"))</f>
        <v>F</v>
      </c>
      <c r="E262" s="63" t="str">
        <f>PROPER('Lane 6'!G56)</f>
        <v/>
      </c>
      <c r="F262" s="63" t="str">
        <f>PROPER('Lane 6'!H56)</f>
        <v/>
      </c>
      <c r="G262" s="64" t="e">
        <f>VLOOKUP(Instructions!$I$29,'Lookup Tables'!$B$55:$E$76,3,FALSE)</f>
        <v>#N/A</v>
      </c>
      <c r="H262" s="65">
        <f>'Lane 6'!I56</f>
        <v>0</v>
      </c>
      <c r="I262" s="62" t="str">
        <f t="shared" si="22"/>
        <v>000100</v>
      </c>
      <c r="J262" s="77" t="str">
        <f>IF('Results Input'!AA48="np","np",IF(LEFT('Results Input'!AA48,2)="dq","dq",'Results Input'!AA48))</f>
        <v>np</v>
      </c>
      <c r="K262" s="62" t="str">
        <f t="shared" ref="K262:K268" si="25">IF(J262="dq","dq",IF(J262="np","np",IF(J262="dns","",SUM(J262*100))))</f>
        <v>np</v>
      </c>
      <c r="L262" s="67" t="str">
        <f t="shared" si="23"/>
        <v>np</v>
      </c>
      <c r="M262" s="68" t="str">
        <f>'Results Input'!E48</f>
        <v>Butterfly</v>
      </c>
      <c r="N262" s="54" t="str">
        <f>'Results Input'!D48</f>
        <v>50m</v>
      </c>
      <c r="O262" s="62" t="str">
        <f t="shared" si="24"/>
        <v>Butterfly0050</v>
      </c>
      <c r="P262" s="62" t="str">
        <f>IF(O262="","",IF(D262="","",VLOOKUP(O262,'Lookup Tables'!$B$3:$G$25,6,FALSE)))</f>
        <v>10</v>
      </c>
      <c r="Q262" s="69" t="s">
        <v>117</v>
      </c>
      <c r="R262" s="70"/>
      <c r="S262" s="85" t="str">
        <f t="shared" ref="S262:S268" si="26">IF(E262="","",IF(J262="np","",IF(LEFT(J262,2)="dq","",IF(L262="","",CONCATENATE(D262,",",F262,",",E262,",",G262,",",I262,",",L262,",",P262,",",Q262)))))</f>
        <v/>
      </c>
    </row>
    <row r="263" spans="2:19" x14ac:dyDescent="0.2">
      <c r="B263" s="62">
        <v>6</v>
      </c>
      <c r="C263" s="54">
        <f>'Results Input'!A49</f>
        <v>43</v>
      </c>
      <c r="D263" s="54" t="str">
        <f>IF(LEFT('Results Input'!F49,1)="O","M",IF(LEFT('Results Input'!F49,1)="F","F","ERROR"))</f>
        <v>M</v>
      </c>
      <c r="E263" s="63" t="str">
        <f>PROPER('Lane 6'!G57)</f>
        <v/>
      </c>
      <c r="F263" s="63" t="str">
        <f>PROPER('Lane 6'!H57)</f>
        <v/>
      </c>
      <c r="G263" s="64" t="e">
        <f>VLOOKUP(Instructions!$I$29,'Lookup Tables'!$B$55:$E$76,3,FALSE)</f>
        <v>#N/A</v>
      </c>
      <c r="H263" s="65">
        <f>'Lane 6'!I57</f>
        <v>0</v>
      </c>
      <c r="I263" s="62" t="str">
        <f t="shared" ref="I263:I268" si="27">(TEXT(H263,"DDMMYY"))</f>
        <v>000100</v>
      </c>
      <c r="J263" s="77" t="str">
        <f>IF('Results Input'!AA49="np","np",IF(LEFT('Results Input'!AA49,2)="dq","dq",'Results Input'!AA49))</f>
        <v>np</v>
      </c>
      <c r="K263" s="62" t="str">
        <f t="shared" si="25"/>
        <v>np</v>
      </c>
      <c r="L263" s="67" t="str">
        <f t="shared" ref="L263:L268" si="28">TEXT(K263,"000000")</f>
        <v>np</v>
      </c>
      <c r="M263" s="68" t="str">
        <f>'Results Input'!E49</f>
        <v>Freestyle</v>
      </c>
      <c r="N263" s="54" t="str">
        <f>'Results Input'!D49</f>
        <v>100m</v>
      </c>
      <c r="O263" s="62" t="str">
        <f t="shared" si="24"/>
        <v>Freestyle0100</v>
      </c>
      <c r="P263" s="62" t="str">
        <f>IF(O263="","",IF(D263="","",VLOOKUP(O263,'Lookup Tables'!$B$3:$G$25,6,FALSE)))</f>
        <v>02</v>
      </c>
      <c r="Q263" s="69" t="s">
        <v>117</v>
      </c>
      <c r="R263" s="70"/>
      <c r="S263" s="85" t="str">
        <f t="shared" si="26"/>
        <v/>
      </c>
    </row>
    <row r="264" spans="2:19" x14ac:dyDescent="0.2">
      <c r="B264" s="62">
        <v>6</v>
      </c>
      <c r="C264" s="54">
        <f>'Results Input'!A50</f>
        <v>44</v>
      </c>
      <c r="D264" s="54" t="str">
        <f>IF(LEFT('Results Input'!F50,1)="O","M",IF(LEFT('Results Input'!F50,1)="F","F","ERROR"))</f>
        <v>F</v>
      </c>
      <c r="E264" s="63" t="str">
        <f>PROPER('Lane 6'!G58)</f>
        <v/>
      </c>
      <c r="F264" s="63" t="str">
        <f>PROPER('Lane 6'!H58)</f>
        <v/>
      </c>
      <c r="G264" s="64" t="e">
        <f>VLOOKUP(Instructions!$I$29,'Lookup Tables'!$B$55:$E$76,3,FALSE)</f>
        <v>#N/A</v>
      </c>
      <c r="H264" s="65">
        <f>'Lane 6'!I58</f>
        <v>0</v>
      </c>
      <c r="I264" s="62" t="str">
        <f t="shared" si="27"/>
        <v>000100</v>
      </c>
      <c r="J264" s="77" t="str">
        <f>IF('Results Input'!AA50="np","np",IF(LEFT('Results Input'!AA50,2)="dq","dq",'Results Input'!AA50))</f>
        <v>np</v>
      </c>
      <c r="K264" s="62" t="str">
        <f t="shared" si="25"/>
        <v>np</v>
      </c>
      <c r="L264" s="67" t="str">
        <f t="shared" si="28"/>
        <v>np</v>
      </c>
      <c r="M264" s="68" t="str">
        <f>'Results Input'!E50</f>
        <v>Freestyle</v>
      </c>
      <c r="N264" s="54" t="str">
        <f>'Results Input'!D50</f>
        <v>100m</v>
      </c>
      <c r="O264" s="62" t="str">
        <f t="shared" si="24"/>
        <v>Freestyle0100</v>
      </c>
      <c r="P264" s="62" t="str">
        <f>IF(O264="","",IF(D264="","",VLOOKUP(O264,'Lookup Tables'!$B$3:$G$25,6,FALSE)))</f>
        <v>02</v>
      </c>
      <c r="Q264" s="69" t="s">
        <v>117</v>
      </c>
      <c r="R264" s="70"/>
      <c r="S264" s="85" t="str">
        <f t="shared" si="26"/>
        <v/>
      </c>
    </row>
    <row r="265" spans="2:19" x14ac:dyDescent="0.2">
      <c r="B265" s="62">
        <v>6</v>
      </c>
      <c r="C265" s="54">
        <f>'Results Input'!A51</f>
        <v>45</v>
      </c>
      <c r="D265" s="54" t="str">
        <f>IF(LEFT('Results Input'!F51,1)="O","M",IF(LEFT('Results Input'!F51,1)="F","F","ERROR"))</f>
        <v>M</v>
      </c>
      <c r="E265" s="63" t="str">
        <f>PROPER('Lane 6'!G59)</f>
        <v/>
      </c>
      <c r="F265" s="63" t="str">
        <f>PROPER('Lane 6'!H59)</f>
        <v/>
      </c>
      <c r="G265" s="64" t="e">
        <f>VLOOKUP(Instructions!$I$29,'Lookup Tables'!$B$55:$E$76,3,FALSE)</f>
        <v>#N/A</v>
      </c>
      <c r="H265" s="65">
        <f>'Lane 6'!I59</f>
        <v>0</v>
      </c>
      <c r="I265" s="62" t="str">
        <f t="shared" si="27"/>
        <v>000100</v>
      </c>
      <c r="J265" s="77" t="str">
        <f>IF('Results Input'!AA51="np","np",IF(LEFT('Results Input'!AA51,2)="dq","dq",'Results Input'!AA51))</f>
        <v>np</v>
      </c>
      <c r="K265" s="62" t="str">
        <f t="shared" si="25"/>
        <v>np</v>
      </c>
      <c r="L265" s="67" t="str">
        <f t="shared" si="28"/>
        <v>np</v>
      </c>
      <c r="M265" s="68" t="str">
        <f>'Results Input'!E51</f>
        <v>Breaststroke</v>
      </c>
      <c r="N265" s="54" t="str">
        <f>'Results Input'!D51</f>
        <v>100m</v>
      </c>
      <c r="O265" s="62" t="str">
        <f t="shared" si="24"/>
        <v>Breaststroke0100</v>
      </c>
      <c r="P265" s="62" t="str">
        <f>IF(O265="","",IF(D265="","",VLOOKUP(O265,'Lookup Tables'!$B$3:$G$25,6,FALSE)))</f>
        <v>08</v>
      </c>
      <c r="Q265" s="69" t="s">
        <v>117</v>
      </c>
      <c r="R265" s="70"/>
      <c r="S265" s="85" t="str">
        <f t="shared" si="26"/>
        <v/>
      </c>
    </row>
    <row r="266" spans="2:19" x14ac:dyDescent="0.2">
      <c r="B266" s="62">
        <v>6</v>
      </c>
      <c r="C266" s="54">
        <f>'Results Input'!A52</f>
        <v>46</v>
      </c>
      <c r="D266" s="54" t="str">
        <f>IF(LEFT('Results Input'!F52,1)="O","M",IF(LEFT('Results Input'!F52,1)="F","F","ERROR"))</f>
        <v>F</v>
      </c>
      <c r="E266" s="63" t="str">
        <f>PROPER('Lane 6'!G60)</f>
        <v/>
      </c>
      <c r="F266" s="63" t="str">
        <f>PROPER('Lane 6'!H60)</f>
        <v/>
      </c>
      <c r="G266" s="64" t="e">
        <f>VLOOKUP(Instructions!$I$29,'Lookup Tables'!$B$55:$E$76,3,FALSE)</f>
        <v>#N/A</v>
      </c>
      <c r="H266" s="65">
        <f>'Lane 6'!I60</f>
        <v>0</v>
      </c>
      <c r="I266" s="62" t="str">
        <f t="shared" si="27"/>
        <v>000100</v>
      </c>
      <c r="J266" s="77" t="str">
        <f>IF('Results Input'!AA52="np","np",IF(LEFT('Results Input'!AA52,2)="dq","dq",'Results Input'!AA52))</f>
        <v>np</v>
      </c>
      <c r="K266" s="62" t="str">
        <f t="shared" si="25"/>
        <v>np</v>
      </c>
      <c r="L266" s="67" t="str">
        <f t="shared" si="28"/>
        <v>np</v>
      </c>
      <c r="M266" s="68" t="str">
        <f>'Results Input'!E52</f>
        <v>Breaststroke</v>
      </c>
      <c r="N266" s="54" t="str">
        <f>'Results Input'!D52</f>
        <v>100m</v>
      </c>
      <c r="O266" s="62" t="str">
        <f t="shared" si="24"/>
        <v>Breaststroke0100</v>
      </c>
      <c r="P266" s="62" t="str">
        <f>IF(O266="","",IF(D266="","",VLOOKUP(O266,'Lookup Tables'!$B$3:$G$25,6,FALSE)))</f>
        <v>08</v>
      </c>
      <c r="Q266" s="69" t="s">
        <v>117</v>
      </c>
      <c r="R266" s="70"/>
      <c r="S266" s="85" t="str">
        <f t="shared" si="26"/>
        <v/>
      </c>
    </row>
    <row r="267" spans="2:19" x14ac:dyDescent="0.2">
      <c r="B267" s="62">
        <v>6</v>
      </c>
      <c r="C267" s="54">
        <f>'Results Input'!A53</f>
        <v>47</v>
      </c>
      <c r="D267" s="54" t="str">
        <f>IF(LEFT('Results Input'!F53,1)="O","M",IF(LEFT('Results Input'!F53,1)="F","F","ERROR"))</f>
        <v>M</v>
      </c>
      <c r="E267" s="63" t="str">
        <f>PROPER('Lane 6'!G61)</f>
        <v/>
      </c>
      <c r="F267" s="63" t="str">
        <f>PROPER('Lane 6'!H61)</f>
        <v/>
      </c>
      <c r="G267" s="64" t="e">
        <f>VLOOKUP(Instructions!$I$29,'Lookup Tables'!$B$55:$E$76,3,FALSE)</f>
        <v>#N/A</v>
      </c>
      <c r="H267" s="65">
        <f>'Lane 6'!I61</f>
        <v>0</v>
      </c>
      <c r="I267" s="62" t="str">
        <f t="shared" si="27"/>
        <v>000100</v>
      </c>
      <c r="J267" s="77" t="str">
        <f>IF('Results Input'!AA53="np","np",IF(LEFT('Results Input'!AA53,2)="dq","dq",'Results Input'!AA53))</f>
        <v>np</v>
      </c>
      <c r="K267" s="62" t="str">
        <f t="shared" si="25"/>
        <v>np</v>
      </c>
      <c r="L267" s="67" t="str">
        <f t="shared" si="28"/>
        <v>np</v>
      </c>
      <c r="M267" s="68" t="str">
        <f>'Results Input'!E53</f>
        <v>Backstroke</v>
      </c>
      <c r="N267" s="54" t="str">
        <f>'Results Input'!D53</f>
        <v>50m</v>
      </c>
      <c r="O267" s="62" t="str">
        <f t="shared" si="24"/>
        <v>Backstroke0050</v>
      </c>
      <c r="P267" s="62" t="str">
        <f>IF(O267="","",IF(D267="","",VLOOKUP(O267,'Lookup Tables'!$B$3:$G$25,6,FALSE)))</f>
        <v>13</v>
      </c>
      <c r="Q267" s="69" t="s">
        <v>117</v>
      </c>
      <c r="R267" s="70"/>
      <c r="S267" s="85" t="str">
        <f t="shared" si="26"/>
        <v/>
      </c>
    </row>
    <row r="268" spans="2:19" x14ac:dyDescent="0.2">
      <c r="B268" s="62">
        <v>6</v>
      </c>
      <c r="C268" s="54">
        <f>'Results Input'!A54</f>
        <v>48</v>
      </c>
      <c r="D268" s="54" t="str">
        <f>IF(LEFT('Results Input'!F54,1)="O","M",IF(LEFT('Results Input'!F54,1)="F","F","ERROR"))</f>
        <v>F</v>
      </c>
      <c r="E268" s="63" t="str">
        <f>PROPER('Lane 6'!G62)</f>
        <v/>
      </c>
      <c r="F268" s="63" t="str">
        <f>PROPER('Lane 6'!H62)</f>
        <v/>
      </c>
      <c r="G268" s="64" t="e">
        <f>VLOOKUP(Instructions!$I$29,'Lookup Tables'!$B$55:$E$76,3,FALSE)</f>
        <v>#N/A</v>
      </c>
      <c r="H268" s="65">
        <f>'Lane 6'!I62</f>
        <v>0</v>
      </c>
      <c r="I268" s="62" t="str">
        <f t="shared" si="27"/>
        <v>000100</v>
      </c>
      <c r="J268" s="77" t="str">
        <f>IF('Results Input'!AA54="np","np",IF(LEFT('Results Input'!AA54,2)="dq","dq",'Results Input'!AA54))</f>
        <v>np</v>
      </c>
      <c r="K268" s="62" t="str">
        <f t="shared" si="25"/>
        <v>np</v>
      </c>
      <c r="L268" s="67" t="str">
        <f t="shared" si="28"/>
        <v>np</v>
      </c>
      <c r="M268" s="68" t="str">
        <f>'Results Input'!E54</f>
        <v>Backstroke</v>
      </c>
      <c r="N268" s="54" t="str">
        <f>'Results Input'!D54</f>
        <v>50m</v>
      </c>
      <c r="O268" s="62" t="str">
        <f t="shared" si="24"/>
        <v>Backstroke0050</v>
      </c>
      <c r="P268" s="62" t="str">
        <f>IF(O268="","",IF(D268="","",VLOOKUP(O268,'Lookup Tables'!$B$3:$G$25,6,FALSE)))</f>
        <v>13</v>
      </c>
      <c r="Q268" s="69" t="s">
        <v>117</v>
      </c>
      <c r="R268" s="70"/>
      <c r="S268" s="86" t="str">
        <f t="shared" si="26"/>
        <v/>
      </c>
    </row>
    <row r="269" spans="2:19" s="54" customFormat="1" x14ac:dyDescent="0.2"/>
    <row r="270" spans="2:19" s="54" customFormat="1" x14ac:dyDescent="0.2"/>
    <row r="271" spans="2:19" s="54" customFormat="1" x14ac:dyDescent="0.2"/>
    <row r="272" spans="2:19" s="54" customFormat="1" x14ac:dyDescent="0.2"/>
    <row r="273" s="54" customFormat="1" x14ac:dyDescent="0.2"/>
    <row r="274" s="54" customFormat="1" x14ac:dyDescent="0.2"/>
    <row r="275" s="54" customFormat="1" x14ac:dyDescent="0.2"/>
    <row r="276" s="54" customFormat="1" x14ac:dyDescent="0.2"/>
    <row r="277" s="54" customFormat="1" x14ac:dyDescent="0.2"/>
    <row r="278" s="54" customFormat="1" x14ac:dyDescent="0.2"/>
    <row r="279" s="54" customFormat="1" x14ac:dyDescent="0.2"/>
    <row r="280" s="54" customFormat="1" x14ac:dyDescent="0.2"/>
    <row r="281" s="54" customFormat="1" x14ac:dyDescent="0.2"/>
  </sheetData>
  <sheetProtection selectLockedCells="1"/>
  <mergeCells count="1">
    <mergeCell ref="U3:U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1A8C-C78E-4C23-8362-1E9447E5496E}">
  <dimension ref="A1:AA550"/>
  <sheetViews>
    <sheetView showRowColHeaders="0" workbookViewId="0">
      <selection activeCell="L3" sqref="L3"/>
    </sheetView>
  </sheetViews>
  <sheetFormatPr defaultRowHeight="12.75" x14ac:dyDescent="0.2"/>
  <cols>
    <col min="1" max="1" width="9.140625" style="54"/>
    <col min="2" max="2" width="9.140625" style="62" hidden="1" customWidth="1"/>
    <col min="3" max="3" width="9" style="54" hidden="1" customWidth="1"/>
    <col min="4" max="4" width="7.7109375" style="54" hidden="1" customWidth="1"/>
    <col min="5" max="5" width="10.28515625" style="63" hidden="1" customWidth="1"/>
    <col min="6" max="6" width="9.28515625" style="63" hidden="1" customWidth="1"/>
    <col min="7" max="7" width="10.28515625" style="64" hidden="1" customWidth="1"/>
    <col min="8" max="8" width="10.140625" style="63" hidden="1" customWidth="1"/>
    <col min="9" max="9" width="8" style="63" hidden="1" customWidth="1"/>
    <col min="10" max="10" width="13.85546875" style="62" hidden="1" customWidth="1"/>
    <col min="11" max="11" width="10.5703125" style="54" customWidth="1"/>
    <col min="12" max="12" width="74" style="54" customWidth="1"/>
    <col min="13" max="13" width="9.140625" style="54"/>
    <col min="14" max="14" width="14.28515625" style="54" customWidth="1"/>
    <col min="15" max="27" width="9.140625" style="54"/>
    <col min="28" max="16384" width="9.140625" style="71"/>
  </cols>
  <sheetData>
    <row r="1" spans="2:18" s="54" customFormat="1" x14ac:dyDescent="0.2"/>
    <row r="2" spans="2:18" s="54" customFormat="1" x14ac:dyDescent="0.2">
      <c r="B2" s="56" t="s">
        <v>118</v>
      </c>
      <c r="C2" s="56" t="s">
        <v>115</v>
      </c>
      <c r="D2" s="56" t="s">
        <v>104</v>
      </c>
      <c r="E2" s="56" t="s">
        <v>85</v>
      </c>
      <c r="F2" s="56" t="s">
        <v>86</v>
      </c>
      <c r="G2" s="56" t="s">
        <v>0</v>
      </c>
      <c r="H2" s="57" t="s">
        <v>105</v>
      </c>
      <c r="I2" s="57" t="s">
        <v>186</v>
      </c>
      <c r="J2" s="56" t="s">
        <v>106</v>
      </c>
      <c r="K2" s="58"/>
      <c r="L2" s="55" t="s">
        <v>187</v>
      </c>
    </row>
    <row r="3" spans="2:18" s="54" customFormat="1" ht="12.75" customHeight="1" x14ac:dyDescent="0.2">
      <c r="B3" s="62">
        <v>1</v>
      </c>
      <c r="C3" s="54">
        <v>1</v>
      </c>
      <c r="D3" s="65" t="str">
        <f>IF(LEFT('Lane 1'!J3,1)="M","M",IF(LEFT('Lane 1'!J3,1)="B","M",IF(LEFT('Lane 1'!J3,1)="O","M",IF(LEFT('Lane 1'!J3,1)="F","F",IF(LEFT('Lane 1'!J3,1)="G","F","ERROR")))))</f>
        <v>M</v>
      </c>
      <c r="E3" s="63" t="str">
        <f>PROPER('Lane 1'!G3)</f>
        <v/>
      </c>
      <c r="F3" s="63" t="str">
        <f>PROPER('Lane 1'!H3)</f>
        <v/>
      </c>
      <c r="G3" s="64" t="e">
        <f>VLOOKUP(Instructions!$C$28,Clubs_Info,3,FALSE)</f>
        <v>#N/A</v>
      </c>
      <c r="H3" s="65">
        <f>'Lane 1'!I3</f>
        <v>0</v>
      </c>
      <c r="I3" s="63">
        <f>'Lane 1'!F3</f>
        <v>0</v>
      </c>
      <c r="J3" s="62" t="str">
        <f t="shared" ref="J3:J12" si="0">(TEXT(H3,"YYYY/MM/DD"))</f>
        <v>1900/01/00</v>
      </c>
      <c r="K3" s="70"/>
      <c r="L3" s="84" t="str">
        <f>IF(E3="","",CONCATENATE(F3,",",E3,",",J3,",",G3,",",D3,",",I3,",,,,"))</f>
        <v/>
      </c>
      <c r="N3" s="196" t="s">
        <v>226</v>
      </c>
      <c r="O3" s="197"/>
      <c r="P3" s="197"/>
      <c r="Q3" s="197"/>
      <c r="R3" s="198"/>
    </row>
    <row r="4" spans="2:18" s="54" customFormat="1" x14ac:dyDescent="0.2">
      <c r="B4" s="62">
        <v>1</v>
      </c>
      <c r="C4" s="54">
        <v>2</v>
      </c>
      <c r="D4" s="65" t="str">
        <f>IF(LEFT('Lane 1'!J4,1)="M","M",IF(LEFT('Lane 1'!J4,1)="B","M",IF(LEFT('Lane 1'!J4,1)="O","M",IF(LEFT('Lane 1'!J4,1)="F","F",IF(LEFT('Lane 1'!J4,1)="G","F","ERROR")))))</f>
        <v>F</v>
      </c>
      <c r="E4" s="63" t="str">
        <f>PROPER('Lane 1'!G4)</f>
        <v/>
      </c>
      <c r="F4" s="63" t="str">
        <f>PROPER('Lane 1'!H4)</f>
        <v/>
      </c>
      <c r="G4" s="64" t="e">
        <f>VLOOKUP(Instructions!$C$28,Clubs_Info,3,FALSE)</f>
        <v>#N/A</v>
      </c>
      <c r="H4" s="65">
        <f>'Lane 1'!I4</f>
        <v>0</v>
      </c>
      <c r="I4" s="63">
        <f>'Lane 1'!F4</f>
        <v>0</v>
      </c>
      <c r="J4" s="62" t="str">
        <f t="shared" si="0"/>
        <v>1900/01/00</v>
      </c>
      <c r="K4" s="70"/>
      <c r="L4" s="85" t="str">
        <f t="shared" ref="L4:L125" si="1">IF(E4="","",CONCATENATE(F4,",",E4,",",J4,",",G4,",",D4,",",I4,",,,,"))</f>
        <v/>
      </c>
      <c r="N4" s="199"/>
      <c r="O4" s="200"/>
      <c r="P4" s="200"/>
      <c r="Q4" s="200"/>
      <c r="R4" s="201"/>
    </row>
    <row r="5" spans="2:18" s="54" customFormat="1" x14ac:dyDescent="0.2">
      <c r="B5" s="62">
        <v>1</v>
      </c>
      <c r="C5" s="54">
        <v>3</v>
      </c>
      <c r="D5" s="65" t="str">
        <f>IF(LEFT('Lane 1'!J5,1)="M","M",IF(LEFT('Lane 1'!J5,1)="B","M",IF(LEFT('Lane 1'!J5,1)="O","M",IF(LEFT('Lane 1'!J5,1)="F","F",IF(LEFT('Lane 1'!J5,1)="G","F","ERROR")))))</f>
        <v>M</v>
      </c>
      <c r="E5" s="63" t="str">
        <f>PROPER('Lane 1'!G5)</f>
        <v/>
      </c>
      <c r="F5" s="63" t="str">
        <f>PROPER('Lane 1'!H5)</f>
        <v/>
      </c>
      <c r="G5" s="64" t="e">
        <f>VLOOKUP(Instructions!$C$28,Clubs_Info,3,FALSE)</f>
        <v>#N/A</v>
      </c>
      <c r="H5" s="65">
        <f>'Lane 1'!I5</f>
        <v>0</v>
      </c>
      <c r="I5" s="63">
        <f>'Lane 1'!F5</f>
        <v>0</v>
      </c>
      <c r="J5" s="62" t="str">
        <f t="shared" si="0"/>
        <v>1900/01/00</v>
      </c>
      <c r="K5" s="70"/>
      <c r="L5" s="85" t="str">
        <f t="shared" si="1"/>
        <v/>
      </c>
      <c r="N5" s="199"/>
      <c r="O5" s="200"/>
      <c r="P5" s="200"/>
      <c r="Q5" s="200"/>
      <c r="R5" s="201"/>
    </row>
    <row r="6" spans="2:18" s="54" customFormat="1" x14ac:dyDescent="0.2">
      <c r="B6" s="62">
        <v>1</v>
      </c>
      <c r="C6" s="54">
        <v>4</v>
      </c>
      <c r="D6" s="65" t="str">
        <f>IF(LEFT('Lane 1'!J6,1)="M","M",IF(LEFT('Lane 1'!J6,1)="B","M",IF(LEFT('Lane 1'!J6,1)="O","M",IF(LEFT('Lane 1'!J6,1)="F","F",IF(LEFT('Lane 1'!J6,1)="G","F","ERROR")))))</f>
        <v>F</v>
      </c>
      <c r="E6" s="63" t="str">
        <f>PROPER('Lane 1'!G6)</f>
        <v/>
      </c>
      <c r="F6" s="63" t="str">
        <f>PROPER('Lane 1'!H6)</f>
        <v/>
      </c>
      <c r="G6" s="64" t="e">
        <f>VLOOKUP(Instructions!$C$28,Clubs_Info,3,FALSE)</f>
        <v>#N/A</v>
      </c>
      <c r="H6" s="65">
        <f>'Lane 1'!I6</f>
        <v>0</v>
      </c>
      <c r="I6" s="63">
        <f>'Lane 1'!F6</f>
        <v>0</v>
      </c>
      <c r="J6" s="62" t="str">
        <f t="shared" si="0"/>
        <v>1900/01/00</v>
      </c>
      <c r="K6" s="70"/>
      <c r="L6" s="85" t="str">
        <f t="shared" si="1"/>
        <v/>
      </c>
      <c r="N6" s="199"/>
      <c r="O6" s="200"/>
      <c r="P6" s="200"/>
      <c r="Q6" s="200"/>
      <c r="R6" s="201"/>
    </row>
    <row r="7" spans="2:18" s="54" customFormat="1" x14ac:dyDescent="0.2">
      <c r="B7" s="62">
        <v>1</v>
      </c>
      <c r="C7" s="54">
        <v>5</v>
      </c>
      <c r="D7" s="65" t="str">
        <f>IF(LEFT('Lane 1'!J7,1)="M","M",IF(LEFT('Lane 1'!J7,1)="B","M",IF(LEFT('Lane 1'!J7,1)="O","M",IF(LEFT('Lane 1'!J7,1)="F","F",IF(LEFT('Lane 1'!J7,1)="G","F","ERROR")))))</f>
        <v>M</v>
      </c>
      <c r="E7" s="63" t="str">
        <f>PROPER('Lane 1'!G7)</f>
        <v/>
      </c>
      <c r="F7" s="63" t="str">
        <f>PROPER('Lane 1'!H7)</f>
        <v/>
      </c>
      <c r="G7" s="64" t="e">
        <f>VLOOKUP(Instructions!$C$28,Clubs_Info,3,FALSE)</f>
        <v>#N/A</v>
      </c>
      <c r="H7" s="65">
        <f>'Lane 1'!I7</f>
        <v>0</v>
      </c>
      <c r="I7" s="63">
        <f>'Lane 1'!F7</f>
        <v>0</v>
      </c>
      <c r="J7" s="62" t="str">
        <f t="shared" si="0"/>
        <v>1900/01/00</v>
      </c>
      <c r="K7" s="70"/>
      <c r="L7" s="85" t="str">
        <f t="shared" si="1"/>
        <v/>
      </c>
      <c r="N7" s="199"/>
      <c r="O7" s="200"/>
      <c r="P7" s="200"/>
      <c r="Q7" s="200"/>
      <c r="R7" s="201"/>
    </row>
    <row r="8" spans="2:18" s="54" customFormat="1" x14ac:dyDescent="0.2">
      <c r="B8" s="62">
        <v>1</v>
      </c>
      <c r="C8" s="54">
        <v>6</v>
      </c>
      <c r="D8" s="65" t="str">
        <f>IF(LEFT('Lane 1'!J8,1)="M","M",IF(LEFT('Lane 1'!J8,1)="B","M",IF(LEFT('Lane 1'!J8,1)="O","M",IF(LEFT('Lane 1'!J8,1)="F","F",IF(LEFT('Lane 1'!J8,1)="G","F","ERROR")))))</f>
        <v>F</v>
      </c>
      <c r="E8" s="63" t="str">
        <f>PROPER('Lane 1'!G8)</f>
        <v/>
      </c>
      <c r="F8" s="63" t="str">
        <f>PROPER('Lane 1'!H8)</f>
        <v/>
      </c>
      <c r="G8" s="64" t="e">
        <f>VLOOKUP(Instructions!$C$28,Clubs_Info,3,FALSE)</f>
        <v>#N/A</v>
      </c>
      <c r="H8" s="65">
        <f>'Lane 1'!I8</f>
        <v>0</v>
      </c>
      <c r="I8" s="63">
        <f>'Lane 1'!F8</f>
        <v>0</v>
      </c>
      <c r="J8" s="62" t="str">
        <f t="shared" si="0"/>
        <v>1900/01/00</v>
      </c>
      <c r="K8" s="70"/>
      <c r="L8" s="85" t="str">
        <f t="shared" si="1"/>
        <v/>
      </c>
      <c r="N8" s="199"/>
      <c r="O8" s="200"/>
      <c r="P8" s="200"/>
      <c r="Q8" s="200"/>
      <c r="R8" s="201"/>
    </row>
    <row r="9" spans="2:18" s="54" customFormat="1" x14ac:dyDescent="0.2">
      <c r="B9" s="62">
        <v>1</v>
      </c>
      <c r="C9" s="54">
        <v>7</v>
      </c>
      <c r="D9" s="65" t="str">
        <f>IF(LEFT('Lane 1'!J9,1)="M","M",IF(LEFT('Lane 1'!J9,1)="B","M",IF(LEFT('Lane 1'!J9,1)="O","M",IF(LEFT('Lane 1'!J9,1)="F","F",IF(LEFT('Lane 1'!J9,1)="G","F","ERROR")))))</f>
        <v>M</v>
      </c>
      <c r="E9" s="63" t="str">
        <f>PROPER('Lane 1'!G9)</f>
        <v/>
      </c>
      <c r="F9" s="63" t="str">
        <f>PROPER('Lane 1'!H9)</f>
        <v/>
      </c>
      <c r="G9" s="64" t="e">
        <f>VLOOKUP(Instructions!$C$28,Clubs_Info,3,FALSE)</f>
        <v>#N/A</v>
      </c>
      <c r="H9" s="65">
        <f>'Lane 1'!I9</f>
        <v>0</v>
      </c>
      <c r="I9" s="63">
        <f>'Lane 1'!F9</f>
        <v>0</v>
      </c>
      <c r="J9" s="62" t="str">
        <f t="shared" si="0"/>
        <v>1900/01/00</v>
      </c>
      <c r="K9" s="70"/>
      <c r="L9" s="85" t="str">
        <f t="shared" si="1"/>
        <v/>
      </c>
      <c r="N9" s="199"/>
      <c r="O9" s="200"/>
      <c r="P9" s="200"/>
      <c r="Q9" s="200"/>
      <c r="R9" s="201"/>
    </row>
    <row r="10" spans="2:18" s="54" customFormat="1" x14ac:dyDescent="0.2">
      <c r="B10" s="62">
        <v>1</v>
      </c>
      <c r="C10" s="54">
        <v>7</v>
      </c>
      <c r="D10" s="65" t="str">
        <f>IF(LEFT('Lane 1'!J10,1)="M","M",IF(LEFT('Lane 1'!J10,1)="B","M",IF(LEFT('Lane 1'!J10,1)="O","M",IF(LEFT('Lane 1'!J10,1)="F","F",IF(LEFT('Lane 1'!J10,1)="G","F","ERROR")))))</f>
        <v>M</v>
      </c>
      <c r="E10" s="63" t="str">
        <f>PROPER('Lane 1'!G10)</f>
        <v/>
      </c>
      <c r="F10" s="63" t="str">
        <f>PROPER('Lane 1'!H10)</f>
        <v/>
      </c>
      <c r="G10" s="64" t="e">
        <f>VLOOKUP(Instructions!$C$28,Clubs_Info,3,FALSE)</f>
        <v>#N/A</v>
      </c>
      <c r="H10" s="65">
        <f>'Lane 1'!I10</f>
        <v>0</v>
      </c>
      <c r="I10" s="63">
        <f>'Lane 1'!F10</f>
        <v>0</v>
      </c>
      <c r="J10" s="62" t="str">
        <f t="shared" si="0"/>
        <v>1900/01/00</v>
      </c>
      <c r="K10" s="70"/>
      <c r="L10" s="85" t="str">
        <f t="shared" si="1"/>
        <v/>
      </c>
      <c r="N10" s="199"/>
      <c r="O10" s="200"/>
      <c r="P10" s="200"/>
      <c r="Q10" s="200"/>
      <c r="R10" s="201"/>
    </row>
    <row r="11" spans="2:18" s="54" customFormat="1" x14ac:dyDescent="0.2">
      <c r="B11" s="62">
        <v>1</v>
      </c>
      <c r="C11" s="54">
        <v>7</v>
      </c>
      <c r="D11" s="65" t="str">
        <f>IF(LEFT('Lane 1'!J11,1)="M","M",IF(LEFT('Lane 1'!J11,1)="B","M",IF(LEFT('Lane 1'!J11,1)="O","M",IF(LEFT('Lane 1'!J11,1)="F","F",IF(LEFT('Lane 1'!J11,1)="G","F","ERROR")))))</f>
        <v>M</v>
      </c>
      <c r="E11" s="63" t="str">
        <f>PROPER('Lane 1'!G11)</f>
        <v/>
      </c>
      <c r="F11" s="63" t="str">
        <f>PROPER('Lane 1'!H11)</f>
        <v/>
      </c>
      <c r="G11" s="64" t="e">
        <f>VLOOKUP(Instructions!$C$28,Clubs_Info,3,FALSE)</f>
        <v>#N/A</v>
      </c>
      <c r="H11" s="65">
        <f>'Lane 1'!I11</f>
        <v>0</v>
      </c>
      <c r="I11" s="63">
        <f>'Lane 1'!F11</f>
        <v>0</v>
      </c>
      <c r="J11" s="62" t="str">
        <f t="shared" si="0"/>
        <v>1900/01/00</v>
      </c>
      <c r="K11" s="70"/>
      <c r="L11" s="85" t="str">
        <f t="shared" si="1"/>
        <v/>
      </c>
      <c r="N11" s="199"/>
      <c r="O11" s="200"/>
      <c r="P11" s="200"/>
      <c r="Q11" s="200"/>
      <c r="R11" s="201"/>
    </row>
    <row r="12" spans="2:18" s="54" customFormat="1" x14ac:dyDescent="0.2">
      <c r="B12" s="62">
        <v>1</v>
      </c>
      <c r="C12" s="54">
        <v>7</v>
      </c>
      <c r="D12" s="65" t="str">
        <f>IF(LEFT('Lane 1'!J12,1)="M","M",IF(LEFT('Lane 1'!J12,1)="B","M",IF(LEFT('Lane 1'!J12,1)="O","M",IF(LEFT('Lane 1'!J12,1)="F","F",IF(LEFT('Lane 1'!J12,1)="G","F","ERROR")))))</f>
        <v>M</v>
      </c>
      <c r="E12" s="63" t="str">
        <f>PROPER('Lane 1'!G12)</f>
        <v/>
      </c>
      <c r="F12" s="63" t="str">
        <f>PROPER('Lane 1'!H12)</f>
        <v/>
      </c>
      <c r="G12" s="64" t="e">
        <f>VLOOKUP(Instructions!$C$28,Clubs_Info,3,FALSE)</f>
        <v>#N/A</v>
      </c>
      <c r="H12" s="65">
        <f>'Lane 1'!I12</f>
        <v>0</v>
      </c>
      <c r="I12" s="63">
        <f>'Lane 1'!F12</f>
        <v>0</v>
      </c>
      <c r="J12" s="62" t="str">
        <f t="shared" si="0"/>
        <v>1900/01/00</v>
      </c>
      <c r="K12" s="70"/>
      <c r="L12" s="85" t="str">
        <f t="shared" si="1"/>
        <v/>
      </c>
      <c r="N12" s="199"/>
      <c r="O12" s="200"/>
      <c r="P12" s="200"/>
      <c r="Q12" s="200"/>
      <c r="R12" s="201"/>
    </row>
    <row r="13" spans="2:18" s="54" customFormat="1" x14ac:dyDescent="0.2">
      <c r="B13" s="62">
        <v>1</v>
      </c>
      <c r="C13" s="54">
        <v>8</v>
      </c>
      <c r="D13" s="65" t="str">
        <f>IF(LEFT('Lane 1'!J13,1)="M","M",IF(LEFT('Lane 1'!J13,1)="B","M",IF(LEFT('Lane 1'!J13,1)="O","M",IF(LEFT('Lane 1'!J13,1)="F","F",IF(LEFT('Lane 1'!J13,1)="G","F","ERROR")))))</f>
        <v>F</v>
      </c>
      <c r="E13" s="63" t="str">
        <f>PROPER('Lane 1'!G13)</f>
        <v/>
      </c>
      <c r="F13" s="63" t="str">
        <f>PROPER('Lane 1'!H13)</f>
        <v/>
      </c>
      <c r="G13" s="64" t="e">
        <f>VLOOKUP(Instructions!$C$28,Clubs_Info,3,FALSE)</f>
        <v>#N/A</v>
      </c>
      <c r="H13" s="65">
        <f>'Lane 1'!I13</f>
        <v>0</v>
      </c>
      <c r="I13" s="63">
        <f>'Lane 1'!F13</f>
        <v>0</v>
      </c>
      <c r="J13" s="62" t="str">
        <f t="shared" ref="J13:J25" si="2">(TEXT(H13,"YYYY/MM/DD"))</f>
        <v>1900/01/00</v>
      </c>
      <c r="K13" s="70"/>
      <c r="L13" s="85" t="str">
        <f t="shared" si="1"/>
        <v/>
      </c>
      <c r="N13" s="199"/>
      <c r="O13" s="200"/>
      <c r="P13" s="200"/>
      <c r="Q13" s="200"/>
      <c r="R13" s="201"/>
    </row>
    <row r="14" spans="2:18" s="54" customFormat="1" x14ac:dyDescent="0.2">
      <c r="B14" s="62">
        <v>1</v>
      </c>
      <c r="C14" s="54">
        <v>8</v>
      </c>
      <c r="D14" s="65" t="str">
        <f>IF(LEFT('Lane 1'!J14,1)="M","M",IF(LEFT('Lane 1'!J14,1)="B","M",IF(LEFT('Lane 1'!J14,1)="O","M",IF(LEFT('Lane 1'!J14,1)="F","F",IF(LEFT('Lane 1'!J14,1)="G","F","ERROR")))))</f>
        <v>F</v>
      </c>
      <c r="E14" s="63" t="str">
        <f>PROPER('Lane 1'!G14)</f>
        <v/>
      </c>
      <c r="F14" s="63" t="str">
        <f>PROPER('Lane 1'!H14)</f>
        <v/>
      </c>
      <c r="G14" s="64" t="e">
        <f>VLOOKUP(Instructions!$C$28,Clubs_Info,3,FALSE)</f>
        <v>#N/A</v>
      </c>
      <c r="H14" s="65">
        <f>'Lane 1'!I14</f>
        <v>0</v>
      </c>
      <c r="I14" s="63">
        <f>'Lane 1'!F14</f>
        <v>0</v>
      </c>
      <c r="J14" s="62" t="str">
        <f t="shared" si="2"/>
        <v>1900/01/00</v>
      </c>
      <c r="K14" s="70"/>
      <c r="L14" s="85" t="str">
        <f t="shared" si="1"/>
        <v/>
      </c>
      <c r="N14" s="199"/>
      <c r="O14" s="200"/>
      <c r="P14" s="200"/>
      <c r="Q14" s="200"/>
      <c r="R14" s="201"/>
    </row>
    <row r="15" spans="2:18" s="54" customFormat="1" x14ac:dyDescent="0.2">
      <c r="B15" s="62">
        <v>1</v>
      </c>
      <c r="C15" s="54">
        <v>8</v>
      </c>
      <c r="D15" s="65" t="str">
        <f>IF(LEFT('Lane 1'!J15,1)="M","M",IF(LEFT('Lane 1'!J15,1)="B","M",IF(LEFT('Lane 1'!J15,1)="O","M",IF(LEFT('Lane 1'!J15,1)="F","F",IF(LEFT('Lane 1'!J15,1)="G","F","ERROR")))))</f>
        <v>F</v>
      </c>
      <c r="E15" s="63" t="str">
        <f>PROPER('Lane 1'!G15)</f>
        <v/>
      </c>
      <c r="F15" s="63" t="str">
        <f>PROPER('Lane 1'!H15)</f>
        <v/>
      </c>
      <c r="G15" s="64" t="e">
        <f>VLOOKUP(Instructions!$C$28,Clubs_Info,3,FALSE)</f>
        <v>#N/A</v>
      </c>
      <c r="H15" s="65">
        <f>'Lane 1'!I15</f>
        <v>0</v>
      </c>
      <c r="I15" s="63">
        <f>'Lane 1'!F15</f>
        <v>0</v>
      </c>
      <c r="J15" s="62" t="str">
        <f t="shared" si="2"/>
        <v>1900/01/00</v>
      </c>
      <c r="K15" s="70"/>
      <c r="L15" s="85" t="str">
        <f t="shared" si="1"/>
        <v/>
      </c>
      <c r="N15" s="199"/>
      <c r="O15" s="200"/>
      <c r="P15" s="200"/>
      <c r="Q15" s="200"/>
      <c r="R15" s="201"/>
    </row>
    <row r="16" spans="2:18" s="54" customFormat="1" x14ac:dyDescent="0.2">
      <c r="B16" s="62">
        <v>1</v>
      </c>
      <c r="C16" s="54">
        <v>8</v>
      </c>
      <c r="D16" s="65" t="str">
        <f>IF(LEFT('Lane 1'!J16,1)="M","M",IF(LEFT('Lane 1'!J16,1)="B","M",IF(LEFT('Lane 1'!J16,1)="O","M",IF(LEFT('Lane 1'!J16,1)="F","F",IF(LEFT('Lane 1'!J16,1)="G","F","ERROR")))))</f>
        <v>F</v>
      </c>
      <c r="E16" s="63" t="str">
        <f>PROPER('Lane 1'!G16)</f>
        <v/>
      </c>
      <c r="F16" s="63" t="str">
        <f>PROPER('Lane 1'!H16)</f>
        <v/>
      </c>
      <c r="G16" s="64" t="e">
        <f>VLOOKUP(Instructions!$C$28,Clubs_Info,3,FALSE)</f>
        <v>#N/A</v>
      </c>
      <c r="H16" s="65">
        <f>'Lane 1'!I16</f>
        <v>0</v>
      </c>
      <c r="I16" s="63">
        <f>'Lane 1'!F16</f>
        <v>0</v>
      </c>
      <c r="J16" s="62" t="str">
        <f t="shared" si="2"/>
        <v>1900/01/00</v>
      </c>
      <c r="K16" s="70"/>
      <c r="L16" s="85" t="str">
        <f t="shared" si="1"/>
        <v/>
      </c>
      <c r="N16" s="199"/>
      <c r="O16" s="200"/>
      <c r="P16" s="200"/>
      <c r="Q16" s="200"/>
      <c r="R16" s="201"/>
    </row>
    <row r="17" spans="2:18" s="54" customFormat="1" x14ac:dyDescent="0.2">
      <c r="B17" s="62">
        <v>1</v>
      </c>
      <c r="C17" s="54">
        <v>9</v>
      </c>
      <c r="D17" s="65" t="str">
        <f>IF(LEFT('Lane 1'!J17,1)="M","M",IF(LEFT('Lane 1'!J17,1)="B","M",IF(LEFT('Lane 1'!J17,1)="O","M",IF(LEFT('Lane 1'!J17,1)="F","F",IF(LEFT('Lane 1'!J17,1)="G","F","ERROR")))))</f>
        <v>M</v>
      </c>
      <c r="E17" s="63" t="str">
        <f>PROPER('Lane 1'!G17)</f>
        <v/>
      </c>
      <c r="F17" s="63" t="str">
        <f>PROPER('Lane 1'!H17)</f>
        <v/>
      </c>
      <c r="G17" s="64" t="e">
        <f>VLOOKUP(Instructions!$C$28,Clubs_Info,3,FALSE)</f>
        <v>#N/A</v>
      </c>
      <c r="H17" s="65">
        <f>'Lane 1'!I17</f>
        <v>0</v>
      </c>
      <c r="I17" s="63">
        <f>'Lane 1'!F17</f>
        <v>0</v>
      </c>
      <c r="J17" s="62" t="str">
        <f t="shared" si="2"/>
        <v>1900/01/00</v>
      </c>
      <c r="K17" s="70"/>
      <c r="L17" s="85" t="str">
        <f t="shared" si="1"/>
        <v/>
      </c>
      <c r="N17" s="202"/>
      <c r="O17" s="203"/>
      <c r="P17" s="203"/>
      <c r="Q17" s="203"/>
      <c r="R17" s="204"/>
    </row>
    <row r="18" spans="2:18" s="54" customFormat="1" x14ac:dyDescent="0.2">
      <c r="B18" s="62">
        <v>1</v>
      </c>
      <c r="C18" s="54">
        <v>9</v>
      </c>
      <c r="D18" s="65" t="str">
        <f>IF(LEFT('Lane 1'!J18,1)="M","M",IF(LEFT('Lane 1'!J18,1)="B","M",IF(LEFT('Lane 1'!J18,1)="O","M",IF(LEFT('Lane 1'!J18,1)="F","F",IF(LEFT('Lane 1'!J18,1)="G","F","ERROR")))))</f>
        <v>M</v>
      </c>
      <c r="E18" s="63" t="str">
        <f>PROPER('Lane 1'!G18)</f>
        <v/>
      </c>
      <c r="F18" s="63" t="str">
        <f>PROPER('Lane 1'!H18)</f>
        <v/>
      </c>
      <c r="G18" s="64" t="e">
        <f>VLOOKUP(Instructions!$C$28,Clubs_Info,3,FALSE)</f>
        <v>#N/A</v>
      </c>
      <c r="H18" s="65">
        <f>'Lane 1'!I18</f>
        <v>0</v>
      </c>
      <c r="I18" s="63">
        <f>'Lane 1'!F18</f>
        <v>0</v>
      </c>
      <c r="J18" s="62" t="str">
        <f t="shared" si="2"/>
        <v>1900/01/00</v>
      </c>
      <c r="K18" s="70"/>
      <c r="L18" s="85" t="str">
        <f t="shared" si="1"/>
        <v/>
      </c>
      <c r="N18" s="140"/>
      <c r="O18" s="140"/>
      <c r="P18" s="140"/>
      <c r="Q18" s="140"/>
      <c r="R18" s="140"/>
    </row>
    <row r="19" spans="2:18" s="54" customFormat="1" x14ac:dyDescent="0.2">
      <c r="B19" s="62">
        <v>1</v>
      </c>
      <c r="C19" s="54">
        <v>9</v>
      </c>
      <c r="D19" s="65" t="str">
        <f>IF(LEFT('Lane 1'!J19,1)="M","M",IF(LEFT('Lane 1'!J19,1)="B","M",IF(LEFT('Lane 1'!J19,1)="O","M",IF(LEFT('Lane 1'!J19,1)="F","F",IF(LEFT('Lane 1'!J19,1)="G","F","ERROR")))))</f>
        <v>M</v>
      </c>
      <c r="E19" s="63" t="str">
        <f>PROPER('Lane 1'!G19)</f>
        <v/>
      </c>
      <c r="F19" s="63" t="str">
        <f>PROPER('Lane 1'!H19)</f>
        <v/>
      </c>
      <c r="G19" s="64" t="e">
        <f>VLOOKUP(Instructions!$C$28,Clubs_Info,3,FALSE)</f>
        <v>#N/A</v>
      </c>
      <c r="H19" s="65">
        <f>'Lane 1'!I19</f>
        <v>0</v>
      </c>
      <c r="I19" s="63">
        <f>'Lane 1'!F19</f>
        <v>0</v>
      </c>
      <c r="J19" s="62" t="str">
        <f t="shared" si="2"/>
        <v>1900/01/00</v>
      </c>
      <c r="K19" s="70"/>
      <c r="L19" s="85" t="str">
        <f t="shared" si="1"/>
        <v/>
      </c>
      <c r="N19" s="140"/>
      <c r="O19" s="140"/>
      <c r="P19" s="140"/>
      <c r="Q19" s="140"/>
      <c r="R19" s="140"/>
    </row>
    <row r="20" spans="2:18" s="54" customFormat="1" x14ac:dyDescent="0.2">
      <c r="B20" s="62">
        <v>1</v>
      </c>
      <c r="C20" s="54">
        <v>9</v>
      </c>
      <c r="D20" s="65" t="str">
        <f>IF(LEFT('Lane 1'!J20,1)="M","M",IF(LEFT('Lane 1'!J20,1)="B","M",IF(LEFT('Lane 1'!J20,1)="O","M",IF(LEFT('Lane 1'!J20,1)="F","F",IF(LEFT('Lane 1'!J20,1)="G","F","ERROR")))))</f>
        <v>M</v>
      </c>
      <c r="E20" s="63" t="str">
        <f>PROPER('Lane 1'!G20)</f>
        <v/>
      </c>
      <c r="F20" s="63" t="str">
        <f>PROPER('Lane 1'!H20)</f>
        <v/>
      </c>
      <c r="G20" s="64" t="e">
        <f>VLOOKUP(Instructions!$C$28,Clubs_Info,3,FALSE)</f>
        <v>#N/A</v>
      </c>
      <c r="H20" s="65">
        <f>'Lane 1'!I20</f>
        <v>0</v>
      </c>
      <c r="I20" s="63">
        <f>'Lane 1'!F20</f>
        <v>0</v>
      </c>
      <c r="J20" s="62" t="str">
        <f t="shared" si="2"/>
        <v>1900/01/00</v>
      </c>
      <c r="K20" s="70"/>
      <c r="L20" s="85" t="str">
        <f t="shared" si="1"/>
        <v/>
      </c>
      <c r="N20" s="140"/>
      <c r="O20" s="140"/>
      <c r="P20" s="140"/>
      <c r="Q20" s="140"/>
      <c r="R20" s="140"/>
    </row>
    <row r="21" spans="2:18" s="54" customFormat="1" x14ac:dyDescent="0.2">
      <c r="B21" s="62">
        <v>1</v>
      </c>
      <c r="C21" s="54">
        <v>10</v>
      </c>
      <c r="D21" s="65" t="str">
        <f>IF(LEFT('Lane 1'!J21,1)="M","M",IF(LEFT('Lane 1'!J21,1)="B","M",IF(LEFT('Lane 1'!J21,1)="O","M",IF(LEFT('Lane 1'!J21,1)="F","F",IF(LEFT('Lane 1'!J21,1)="G","F","ERROR")))))</f>
        <v>F</v>
      </c>
      <c r="E21" s="63" t="str">
        <f>PROPER('Lane 1'!G21)</f>
        <v/>
      </c>
      <c r="F21" s="63" t="str">
        <f>PROPER('Lane 1'!H21)</f>
        <v/>
      </c>
      <c r="G21" s="64" t="e">
        <f>VLOOKUP(Instructions!$C$28,Clubs_Info,3,FALSE)</f>
        <v>#N/A</v>
      </c>
      <c r="H21" s="65">
        <f>'Lane 1'!I21</f>
        <v>0</v>
      </c>
      <c r="I21" s="63">
        <f>'Lane 1'!F21</f>
        <v>0</v>
      </c>
      <c r="J21" s="62" t="str">
        <f t="shared" si="2"/>
        <v>1900/01/00</v>
      </c>
      <c r="K21" s="70"/>
      <c r="L21" s="85" t="str">
        <f t="shared" si="1"/>
        <v/>
      </c>
      <c r="N21" s="140"/>
      <c r="O21" s="140"/>
      <c r="P21" s="140"/>
      <c r="Q21" s="140"/>
      <c r="R21" s="140"/>
    </row>
    <row r="22" spans="2:18" s="54" customFormat="1" x14ac:dyDescent="0.2">
      <c r="B22" s="62">
        <v>1</v>
      </c>
      <c r="C22" s="54">
        <v>10</v>
      </c>
      <c r="D22" s="65" t="str">
        <f>IF(LEFT('Lane 1'!J22,1)="M","M",IF(LEFT('Lane 1'!J22,1)="B","M",IF(LEFT('Lane 1'!J22,1)="O","M",IF(LEFT('Lane 1'!J22,1)="F","F",IF(LEFT('Lane 1'!J22,1)="G","F","ERROR")))))</f>
        <v>F</v>
      </c>
      <c r="E22" s="63" t="str">
        <f>PROPER('Lane 1'!G22)</f>
        <v/>
      </c>
      <c r="F22" s="63" t="str">
        <f>PROPER('Lane 1'!H22)</f>
        <v/>
      </c>
      <c r="G22" s="64" t="e">
        <f>VLOOKUP(Instructions!$C$28,Clubs_Info,3,FALSE)</f>
        <v>#N/A</v>
      </c>
      <c r="H22" s="65">
        <f>'Lane 1'!I22</f>
        <v>0</v>
      </c>
      <c r="I22" s="63">
        <f>'Lane 1'!F22</f>
        <v>0</v>
      </c>
      <c r="J22" s="62" t="str">
        <f t="shared" si="2"/>
        <v>1900/01/00</v>
      </c>
      <c r="K22" s="70"/>
      <c r="L22" s="85" t="str">
        <f t="shared" si="1"/>
        <v/>
      </c>
      <c r="N22" s="140"/>
      <c r="O22" s="140"/>
      <c r="P22" s="140"/>
      <c r="Q22" s="140"/>
      <c r="R22" s="140"/>
    </row>
    <row r="23" spans="2:18" s="54" customFormat="1" x14ac:dyDescent="0.2">
      <c r="B23" s="62">
        <v>1</v>
      </c>
      <c r="C23" s="54">
        <v>10</v>
      </c>
      <c r="D23" s="65" t="str">
        <f>IF(LEFT('Lane 1'!J23,1)="M","M",IF(LEFT('Lane 1'!J23,1)="B","M",IF(LEFT('Lane 1'!J23,1)="O","M",IF(LEFT('Lane 1'!J23,1)="F","F",IF(LEFT('Lane 1'!J23,1)="G","F","ERROR")))))</f>
        <v>F</v>
      </c>
      <c r="E23" s="63" t="str">
        <f>PROPER('Lane 1'!G23)</f>
        <v/>
      </c>
      <c r="F23" s="63" t="str">
        <f>PROPER('Lane 1'!H23)</f>
        <v/>
      </c>
      <c r="G23" s="64" t="e">
        <f>VLOOKUP(Instructions!$C$28,Clubs_Info,3,FALSE)</f>
        <v>#N/A</v>
      </c>
      <c r="H23" s="65">
        <f>'Lane 1'!I23</f>
        <v>0</v>
      </c>
      <c r="I23" s="63">
        <f>'Lane 1'!F23</f>
        <v>0</v>
      </c>
      <c r="J23" s="62" t="str">
        <f t="shared" si="2"/>
        <v>1900/01/00</v>
      </c>
      <c r="K23" s="70"/>
      <c r="L23" s="85" t="str">
        <f t="shared" si="1"/>
        <v/>
      </c>
      <c r="N23" s="140"/>
      <c r="O23" s="140"/>
      <c r="P23" s="140"/>
      <c r="Q23" s="140"/>
      <c r="R23" s="140"/>
    </row>
    <row r="24" spans="2:18" s="54" customFormat="1" x14ac:dyDescent="0.2">
      <c r="B24" s="62">
        <v>1</v>
      </c>
      <c r="C24" s="54">
        <v>10</v>
      </c>
      <c r="D24" s="65" t="str">
        <f>IF(LEFT('Lane 1'!J24,1)="M","M",IF(LEFT('Lane 1'!J24,1)="B","M",IF(LEFT('Lane 1'!J24,1)="O","M",IF(LEFT('Lane 1'!J24,1)="F","F",IF(LEFT('Lane 1'!J24,1)="G","F","ERROR")))))</f>
        <v>F</v>
      </c>
      <c r="E24" s="63" t="str">
        <f>PROPER('Lane 1'!G24)</f>
        <v/>
      </c>
      <c r="F24" s="63" t="str">
        <f>PROPER('Lane 1'!H24)</f>
        <v/>
      </c>
      <c r="G24" s="64" t="e">
        <f>VLOOKUP(Instructions!$C$28,Clubs_Info,3,FALSE)</f>
        <v>#N/A</v>
      </c>
      <c r="H24" s="65">
        <f>'Lane 1'!I24</f>
        <v>0</v>
      </c>
      <c r="I24" s="63">
        <f>'Lane 1'!F24</f>
        <v>0</v>
      </c>
      <c r="J24" s="62" t="str">
        <f t="shared" si="2"/>
        <v>1900/01/00</v>
      </c>
      <c r="K24" s="70"/>
      <c r="L24" s="85" t="str">
        <f t="shared" si="1"/>
        <v/>
      </c>
      <c r="N24" s="140"/>
      <c r="O24" s="140"/>
      <c r="P24" s="140"/>
      <c r="Q24" s="140"/>
      <c r="R24" s="140"/>
    </row>
    <row r="25" spans="2:18" s="54" customFormat="1" x14ac:dyDescent="0.2">
      <c r="B25" s="62">
        <v>1</v>
      </c>
      <c r="C25" s="54">
        <v>11</v>
      </c>
      <c r="D25" s="65" t="str">
        <f>IF(LEFT('Lane 1'!J25,1)="M","M",IF(LEFT('Lane 1'!J25,1)="B","M",IF(LEFT('Lane 1'!J25,1)="O","M",IF(LEFT('Lane 1'!J25,1)="F","F",IF(LEFT('Lane 1'!J25,1)="G","F","ERROR")))))</f>
        <v>M</v>
      </c>
      <c r="E25" s="63" t="str">
        <f>PROPER('Lane 1'!G25)</f>
        <v/>
      </c>
      <c r="F25" s="63" t="str">
        <f>PROPER('Lane 1'!H25)</f>
        <v/>
      </c>
      <c r="G25" s="64" t="e">
        <f>VLOOKUP(Instructions!$C$28,Clubs_Info,3,FALSE)</f>
        <v>#N/A</v>
      </c>
      <c r="H25" s="65">
        <f>'Lane 1'!I25</f>
        <v>0</v>
      </c>
      <c r="I25" s="63">
        <f>'Lane 1'!F25</f>
        <v>0</v>
      </c>
      <c r="J25" s="62" t="str">
        <f t="shared" si="2"/>
        <v>1900/01/00</v>
      </c>
      <c r="K25" s="70"/>
      <c r="L25" s="85" t="str">
        <f t="shared" si="1"/>
        <v/>
      </c>
      <c r="N25" s="140"/>
      <c r="O25" s="140"/>
      <c r="P25" s="140"/>
      <c r="Q25" s="140"/>
      <c r="R25" s="140"/>
    </row>
    <row r="26" spans="2:18" s="54" customFormat="1" x14ac:dyDescent="0.2">
      <c r="B26" s="62">
        <v>1</v>
      </c>
      <c r="C26" s="54">
        <v>12</v>
      </c>
      <c r="D26" s="65" t="str">
        <f>IF(LEFT('Lane 1'!J26,1)="M","M",IF(LEFT('Lane 1'!J26,1)="B","M",IF(LEFT('Lane 1'!J26,1)="O","M",IF(LEFT('Lane 1'!J26,1)="F","F",IF(LEFT('Lane 1'!J26,1)="G","F","ERROR")))))</f>
        <v>F</v>
      </c>
      <c r="E26" s="63" t="str">
        <f>PROPER('Lane 1'!G26)</f>
        <v/>
      </c>
      <c r="F26" s="63" t="str">
        <f>PROPER('Lane 1'!H26)</f>
        <v/>
      </c>
      <c r="G26" s="64" t="e">
        <f>VLOOKUP(Instructions!$C$28,Clubs_Info,3,FALSE)</f>
        <v>#N/A</v>
      </c>
      <c r="H26" s="65">
        <f>'Lane 1'!I26</f>
        <v>0</v>
      </c>
      <c r="I26" s="63">
        <f>'Lane 1'!F26</f>
        <v>0</v>
      </c>
      <c r="J26" s="62" t="str">
        <f t="shared" ref="J26:J62" si="3">(TEXT(H26,"YYYY/MM/DD"))</f>
        <v>1900/01/00</v>
      </c>
      <c r="K26" s="70"/>
      <c r="L26" s="85" t="str">
        <f t="shared" si="1"/>
        <v/>
      </c>
      <c r="N26" s="140"/>
      <c r="O26" s="140"/>
      <c r="P26" s="140"/>
      <c r="Q26" s="140"/>
      <c r="R26" s="140"/>
    </row>
    <row r="27" spans="2:18" s="54" customFormat="1" x14ac:dyDescent="0.2">
      <c r="B27" s="62">
        <v>1</v>
      </c>
      <c r="C27" s="54">
        <v>13</v>
      </c>
      <c r="D27" s="65" t="str">
        <f>IF(LEFT('Lane 1'!J27,1)="M","M",IF(LEFT('Lane 1'!J27,1)="B","M",IF(LEFT('Lane 1'!J27,1)="O","M",IF(LEFT('Lane 1'!J27,1)="F","F",IF(LEFT('Lane 1'!J27,1)="G","F","ERROR")))))</f>
        <v>M</v>
      </c>
      <c r="E27" s="63" t="str">
        <f>PROPER('Lane 1'!G27)</f>
        <v/>
      </c>
      <c r="F27" s="63" t="str">
        <f>PROPER('Lane 1'!H27)</f>
        <v/>
      </c>
      <c r="G27" s="64" t="e">
        <f>VLOOKUP(Instructions!$C$28,Clubs_Info,3,FALSE)</f>
        <v>#N/A</v>
      </c>
      <c r="H27" s="65">
        <f>'Lane 1'!I27</f>
        <v>0</v>
      </c>
      <c r="I27" s="63">
        <f>'Lane 1'!F27</f>
        <v>0</v>
      </c>
      <c r="J27" s="62" t="str">
        <f t="shared" si="3"/>
        <v>1900/01/00</v>
      </c>
      <c r="K27" s="70"/>
      <c r="L27" s="85" t="str">
        <f t="shared" si="1"/>
        <v/>
      </c>
      <c r="N27" s="140"/>
      <c r="O27" s="140"/>
      <c r="P27" s="140"/>
      <c r="Q27" s="140"/>
      <c r="R27" s="140"/>
    </row>
    <row r="28" spans="2:18" s="54" customFormat="1" x14ac:dyDescent="0.2">
      <c r="B28" s="62">
        <v>1</v>
      </c>
      <c r="C28" s="54">
        <v>14</v>
      </c>
      <c r="D28" s="65" t="str">
        <f>IF(LEFT('Lane 1'!J28,1)="M","M",IF(LEFT('Lane 1'!J28,1)="B","M",IF(LEFT('Lane 1'!J28,1)="O","M",IF(LEFT('Lane 1'!J28,1)="F","F",IF(LEFT('Lane 1'!J28,1)="G","F","ERROR")))))</f>
        <v>F</v>
      </c>
      <c r="E28" s="63" t="str">
        <f>PROPER('Lane 1'!G28)</f>
        <v/>
      </c>
      <c r="F28" s="63" t="str">
        <f>PROPER('Lane 1'!H28)</f>
        <v/>
      </c>
      <c r="G28" s="64" t="e">
        <f>VLOOKUP(Instructions!$C$28,Clubs_Info,3,FALSE)</f>
        <v>#N/A</v>
      </c>
      <c r="H28" s="65">
        <f>'Lane 1'!I28</f>
        <v>0</v>
      </c>
      <c r="I28" s="63">
        <f>'Lane 1'!F28</f>
        <v>0</v>
      </c>
      <c r="J28" s="62" t="str">
        <f t="shared" si="3"/>
        <v>1900/01/00</v>
      </c>
      <c r="K28" s="70"/>
      <c r="L28" s="85" t="str">
        <f t="shared" si="1"/>
        <v/>
      </c>
      <c r="N28" s="140"/>
      <c r="O28" s="140"/>
      <c r="P28" s="140"/>
      <c r="Q28" s="140"/>
      <c r="R28" s="140"/>
    </row>
    <row r="29" spans="2:18" s="54" customFormat="1" ht="12.75" customHeight="1" x14ac:dyDescent="0.2">
      <c r="B29" s="62">
        <v>1</v>
      </c>
      <c r="C29" s="54">
        <v>15</v>
      </c>
      <c r="D29" s="65" t="str">
        <f>IF(LEFT('Lane 1'!J29,1)="M","M",IF(LEFT('Lane 1'!J29,1)="B","M",IF(LEFT('Lane 1'!J29,1)="O","M",IF(LEFT('Lane 1'!J29,1)="F","F",IF(LEFT('Lane 1'!J29,1)="G","F","ERROR")))))</f>
        <v>M</v>
      </c>
      <c r="E29" s="63" t="str">
        <f>PROPER('Lane 1'!G29)</f>
        <v/>
      </c>
      <c r="F29" s="63" t="str">
        <f>PROPER('Lane 1'!H29)</f>
        <v/>
      </c>
      <c r="G29" s="64" t="e">
        <f>VLOOKUP(Instructions!$C$28,Clubs_Info,3,FALSE)</f>
        <v>#N/A</v>
      </c>
      <c r="H29" s="65">
        <f>'Lane 1'!I29</f>
        <v>0</v>
      </c>
      <c r="I29" s="63">
        <f>'Lane 1'!F29</f>
        <v>0</v>
      </c>
      <c r="J29" s="62" t="str">
        <f t="shared" si="3"/>
        <v>1900/01/00</v>
      </c>
      <c r="K29" s="70"/>
      <c r="L29" s="85" t="str">
        <f t="shared" si="1"/>
        <v/>
      </c>
      <c r="N29" s="140"/>
      <c r="O29" s="140"/>
      <c r="P29" s="140"/>
      <c r="Q29" s="140"/>
      <c r="R29" s="140"/>
    </row>
    <row r="30" spans="2:18" s="54" customFormat="1" x14ac:dyDescent="0.2">
      <c r="B30" s="62">
        <v>1</v>
      </c>
      <c r="C30" s="54">
        <v>16</v>
      </c>
      <c r="D30" s="65" t="str">
        <f>IF(LEFT('Lane 1'!J30,1)="M","M",IF(LEFT('Lane 1'!J30,1)="B","M",IF(LEFT('Lane 1'!J30,1)="O","M",IF(LEFT('Lane 1'!J30,1)="F","F",IF(LEFT('Lane 1'!J30,1)="G","F","ERROR")))))</f>
        <v>F</v>
      </c>
      <c r="E30" s="63" t="str">
        <f>PROPER('Lane 1'!G30)</f>
        <v/>
      </c>
      <c r="F30" s="63" t="str">
        <f>PROPER('Lane 1'!H30)</f>
        <v/>
      </c>
      <c r="G30" s="64" t="e">
        <f>VLOOKUP(Instructions!$C$28,Clubs_Info,3,FALSE)</f>
        <v>#N/A</v>
      </c>
      <c r="H30" s="65">
        <f>'Lane 1'!I30</f>
        <v>0</v>
      </c>
      <c r="I30" s="63">
        <f>'Lane 1'!F30</f>
        <v>0</v>
      </c>
      <c r="J30" s="62" t="str">
        <f t="shared" si="3"/>
        <v>1900/01/00</v>
      </c>
      <c r="K30" s="70"/>
      <c r="L30" s="85" t="str">
        <f t="shared" si="1"/>
        <v/>
      </c>
      <c r="N30" s="140"/>
      <c r="O30" s="140"/>
      <c r="P30" s="140"/>
      <c r="Q30" s="140"/>
      <c r="R30" s="140"/>
    </row>
    <row r="31" spans="2:18" s="54" customFormat="1" x14ac:dyDescent="0.2">
      <c r="B31" s="62">
        <v>1</v>
      </c>
      <c r="C31" s="54">
        <v>17</v>
      </c>
      <c r="D31" s="65" t="str">
        <f>IF(LEFT('Lane 1'!J31,1)="M","M",IF(LEFT('Lane 1'!J31,1)="B","M",IF(LEFT('Lane 1'!J31,1)="O","M",IF(LEFT('Lane 1'!J31,1)="F","F",IF(LEFT('Lane 1'!J31,1)="G","F","ERROR")))))</f>
        <v>M</v>
      </c>
      <c r="E31" s="63" t="str">
        <f>PROPER('Lane 1'!G31)</f>
        <v/>
      </c>
      <c r="F31" s="63" t="str">
        <f>PROPER('Lane 1'!H31)</f>
        <v/>
      </c>
      <c r="G31" s="64" t="e">
        <f>VLOOKUP(Instructions!$C$28,Clubs_Info,3,FALSE)</f>
        <v>#N/A</v>
      </c>
      <c r="H31" s="65">
        <f>'Lane 1'!I31</f>
        <v>0</v>
      </c>
      <c r="I31" s="63">
        <f>'Lane 1'!F31</f>
        <v>0</v>
      </c>
      <c r="J31" s="62" t="str">
        <f t="shared" si="3"/>
        <v>1900/01/00</v>
      </c>
      <c r="K31" s="70"/>
      <c r="L31" s="85" t="str">
        <f t="shared" si="1"/>
        <v/>
      </c>
      <c r="N31" s="140"/>
      <c r="O31" s="140"/>
      <c r="P31" s="140"/>
      <c r="Q31" s="140"/>
      <c r="R31" s="140"/>
    </row>
    <row r="32" spans="2:18" s="54" customFormat="1" x14ac:dyDescent="0.2">
      <c r="B32" s="62">
        <v>1</v>
      </c>
      <c r="C32" s="54">
        <v>18</v>
      </c>
      <c r="D32" s="65" t="str">
        <f>IF(LEFT('Lane 1'!J32,1)="M","M",IF(LEFT('Lane 1'!J32,1)="B","M",IF(LEFT('Lane 1'!J32,1)="O","M",IF(LEFT('Lane 1'!J32,1)="F","F",IF(LEFT('Lane 1'!J32,1)="G","F","ERROR")))))</f>
        <v>F</v>
      </c>
      <c r="E32" s="63" t="str">
        <f>PROPER('Lane 1'!G32)</f>
        <v/>
      </c>
      <c r="F32" s="63" t="str">
        <f>PROPER('Lane 1'!H32)</f>
        <v/>
      </c>
      <c r="G32" s="64" t="e">
        <f>VLOOKUP(Instructions!$C$28,Clubs_Info,3,FALSE)</f>
        <v>#N/A</v>
      </c>
      <c r="H32" s="65">
        <f>'Lane 1'!I32</f>
        <v>0</v>
      </c>
      <c r="I32" s="63">
        <f>'Lane 1'!F32</f>
        <v>0</v>
      </c>
      <c r="J32" s="62" t="str">
        <f t="shared" si="3"/>
        <v>1900/01/00</v>
      </c>
      <c r="K32" s="70"/>
      <c r="L32" s="85" t="str">
        <f t="shared" si="1"/>
        <v/>
      </c>
      <c r="N32" s="140"/>
      <c r="O32" s="140"/>
      <c r="P32" s="140"/>
      <c r="Q32" s="140"/>
      <c r="R32" s="140"/>
    </row>
    <row r="33" spans="2:18" s="54" customFormat="1" x14ac:dyDescent="0.2">
      <c r="B33" s="62">
        <v>1</v>
      </c>
      <c r="C33" s="54">
        <v>19</v>
      </c>
      <c r="D33" s="65" t="str">
        <f>IF(LEFT('Lane 1'!J33,1)="M","M",IF(LEFT('Lane 1'!J33,1)="B","M",IF(LEFT('Lane 1'!J33,1)="O","M",IF(LEFT('Lane 1'!J33,1)="F","F",IF(LEFT('Lane 1'!J33,1)="G","F","ERROR")))))</f>
        <v>M</v>
      </c>
      <c r="E33" s="63" t="str">
        <f>PROPER('Lane 1'!G33)</f>
        <v/>
      </c>
      <c r="F33" s="63" t="str">
        <f>PROPER('Lane 1'!H33)</f>
        <v/>
      </c>
      <c r="G33" s="64" t="e">
        <f>VLOOKUP(Instructions!$C$28,Clubs_Info,3,FALSE)</f>
        <v>#N/A</v>
      </c>
      <c r="H33" s="65">
        <f>'Lane 1'!I33</f>
        <v>0</v>
      </c>
      <c r="I33" s="63">
        <f>'Lane 1'!F33</f>
        <v>0</v>
      </c>
      <c r="J33" s="62" t="str">
        <f t="shared" si="3"/>
        <v>1900/01/00</v>
      </c>
      <c r="K33" s="70"/>
      <c r="L33" s="85" t="str">
        <f t="shared" si="1"/>
        <v/>
      </c>
      <c r="N33" s="140"/>
      <c r="O33" s="140"/>
      <c r="P33" s="140"/>
      <c r="Q33" s="140"/>
      <c r="R33" s="140"/>
    </row>
    <row r="34" spans="2:18" s="54" customFormat="1" x14ac:dyDescent="0.2">
      <c r="B34" s="62">
        <v>1</v>
      </c>
      <c r="C34" s="54">
        <v>20</v>
      </c>
      <c r="D34" s="65" t="str">
        <f>IF(LEFT('Lane 1'!J34,1)="M","M",IF(LEFT('Lane 1'!J34,1)="B","M",IF(LEFT('Lane 1'!J34,1)="O","M",IF(LEFT('Lane 1'!J34,1)="F","F",IF(LEFT('Lane 1'!J34,1)="G","F","ERROR")))))</f>
        <v>F</v>
      </c>
      <c r="E34" s="63" t="str">
        <f>PROPER('Lane 1'!G34)</f>
        <v/>
      </c>
      <c r="F34" s="63" t="str">
        <f>PROPER('Lane 1'!H34)</f>
        <v/>
      </c>
      <c r="G34" s="64" t="e">
        <f>VLOOKUP(Instructions!$C$28,Clubs_Info,3,FALSE)</f>
        <v>#N/A</v>
      </c>
      <c r="H34" s="65">
        <f>'Lane 1'!I34</f>
        <v>0</v>
      </c>
      <c r="I34" s="63">
        <f>'Lane 1'!F34</f>
        <v>0</v>
      </c>
      <c r="J34" s="62" t="str">
        <f t="shared" si="3"/>
        <v>1900/01/00</v>
      </c>
      <c r="K34" s="70"/>
      <c r="L34" s="85" t="str">
        <f t="shared" si="1"/>
        <v/>
      </c>
    </row>
    <row r="35" spans="2:18" s="54" customFormat="1" x14ac:dyDescent="0.2">
      <c r="B35" s="62">
        <v>1</v>
      </c>
      <c r="C35" s="54">
        <v>21</v>
      </c>
      <c r="D35" s="65" t="str">
        <f>IF(LEFT('Lane 1'!J35,1)="M","M",IF(LEFT('Lane 1'!J35,1)="B","M",IF(LEFT('Lane 1'!J35,1)="O","M",IF(LEFT('Lane 1'!J35,1)="F","F",IF(LEFT('Lane 1'!J35,1)="G","F","ERROR")))))</f>
        <v>M</v>
      </c>
      <c r="E35" s="63" t="str">
        <f>PROPER('Lane 1'!G35)</f>
        <v/>
      </c>
      <c r="F35" s="63" t="str">
        <f>PROPER('Lane 1'!H35)</f>
        <v/>
      </c>
      <c r="G35" s="64" t="e">
        <f>VLOOKUP(Instructions!$C$28,Clubs_Info,3,FALSE)</f>
        <v>#N/A</v>
      </c>
      <c r="H35" s="65">
        <f>'Lane 1'!I35</f>
        <v>0</v>
      </c>
      <c r="I35" s="63">
        <f>'Lane 1'!F35</f>
        <v>0</v>
      </c>
      <c r="J35" s="62" t="str">
        <f t="shared" si="3"/>
        <v>1900/01/00</v>
      </c>
      <c r="K35" s="70"/>
      <c r="L35" s="85" t="str">
        <f t="shared" si="1"/>
        <v/>
      </c>
    </row>
    <row r="36" spans="2:18" s="54" customFormat="1" x14ac:dyDescent="0.2">
      <c r="B36" s="62">
        <v>1</v>
      </c>
      <c r="C36" s="54">
        <v>22</v>
      </c>
      <c r="D36" s="65" t="str">
        <f>IF(LEFT('Lane 1'!J36,1)="M","M",IF(LEFT('Lane 1'!J36,1)="B","M",IF(LEFT('Lane 1'!J36,1)="O","M",IF(LEFT('Lane 1'!J36,1)="F","F",IF(LEFT('Lane 1'!J36,1)="G","F","ERROR")))))</f>
        <v>F</v>
      </c>
      <c r="E36" s="63" t="str">
        <f>PROPER('Lane 1'!G36)</f>
        <v/>
      </c>
      <c r="F36" s="63" t="str">
        <f>PROPER('Lane 1'!H36)</f>
        <v/>
      </c>
      <c r="G36" s="64" t="e">
        <f>VLOOKUP(Instructions!$C$28,Clubs_Info,3,FALSE)</f>
        <v>#N/A</v>
      </c>
      <c r="H36" s="65">
        <f>'Lane 1'!I36</f>
        <v>0</v>
      </c>
      <c r="I36" s="63">
        <f>'Lane 1'!F36</f>
        <v>0</v>
      </c>
      <c r="J36" s="62" t="str">
        <f t="shared" si="3"/>
        <v>1900/01/00</v>
      </c>
      <c r="K36" s="70"/>
      <c r="L36" s="85" t="str">
        <f t="shared" si="1"/>
        <v/>
      </c>
    </row>
    <row r="37" spans="2:18" s="54" customFormat="1" x14ac:dyDescent="0.2">
      <c r="B37" s="62">
        <v>1</v>
      </c>
      <c r="C37" s="54">
        <v>23</v>
      </c>
      <c r="D37" s="65" t="str">
        <f>IF(LEFT('Lane 1'!J37,1)="M","M",IF(LEFT('Lane 1'!J37,1)="B","M",IF(LEFT('Lane 1'!J37,1)="O","M",IF(LEFT('Lane 1'!J37,1)="F","F",IF(LEFT('Lane 1'!J37,1)="G","F","ERROR")))))</f>
        <v>M</v>
      </c>
      <c r="E37" s="63" t="str">
        <f>PROPER('Lane 1'!G37)</f>
        <v/>
      </c>
      <c r="F37" s="63" t="str">
        <f>PROPER('Lane 1'!H37)</f>
        <v/>
      </c>
      <c r="G37" s="64" t="e">
        <f>VLOOKUP(Instructions!$C$28,Clubs_Info,3,FALSE)</f>
        <v>#N/A</v>
      </c>
      <c r="H37" s="65">
        <f>'Lane 1'!I37</f>
        <v>0</v>
      </c>
      <c r="I37" s="63">
        <f>'Lane 1'!F37</f>
        <v>0</v>
      </c>
      <c r="J37" s="62" t="str">
        <f t="shared" si="3"/>
        <v>1900/01/00</v>
      </c>
      <c r="K37" s="70"/>
      <c r="L37" s="85" t="str">
        <f t="shared" si="1"/>
        <v/>
      </c>
    </row>
    <row r="38" spans="2:18" s="54" customFormat="1" x14ac:dyDescent="0.2">
      <c r="B38" s="62">
        <v>1</v>
      </c>
      <c r="C38" s="54">
        <v>24</v>
      </c>
      <c r="D38" s="65" t="str">
        <f>IF(LEFT('Lane 1'!J38,1)="M","M",IF(LEFT('Lane 1'!J38,1)="B","M",IF(LEFT('Lane 1'!J38,1)="O","M",IF(LEFT('Lane 1'!J38,1)="F","F",IF(LEFT('Lane 1'!J38,1)="G","F","ERROR")))))</f>
        <v>F</v>
      </c>
      <c r="E38" s="63" t="str">
        <f>PROPER('Lane 1'!G38)</f>
        <v/>
      </c>
      <c r="F38" s="63" t="str">
        <f>PROPER('Lane 1'!H38)</f>
        <v/>
      </c>
      <c r="G38" s="64" t="e">
        <f>VLOOKUP(Instructions!$C$28,Clubs_Info,3,FALSE)</f>
        <v>#N/A</v>
      </c>
      <c r="H38" s="65">
        <f>'Lane 1'!I38</f>
        <v>0</v>
      </c>
      <c r="I38" s="63">
        <f>'Lane 1'!F38</f>
        <v>0</v>
      </c>
      <c r="J38" s="62" t="str">
        <f t="shared" si="3"/>
        <v>1900/01/00</v>
      </c>
      <c r="K38" s="70"/>
      <c r="L38" s="85" t="str">
        <f t="shared" si="1"/>
        <v/>
      </c>
    </row>
    <row r="39" spans="2:18" s="54" customFormat="1" x14ac:dyDescent="0.2">
      <c r="B39" s="62">
        <v>1</v>
      </c>
      <c r="C39" s="54">
        <v>25</v>
      </c>
      <c r="D39" s="65" t="str">
        <f>IF(LEFT('Lane 1'!J39,1)="M","M",IF(LEFT('Lane 1'!J39,1)="B","M",IF(LEFT('Lane 1'!J39,1)="O","M",IF(LEFT('Lane 1'!J39,1)="F","F",IF(LEFT('Lane 1'!J39,1)="G","F","ERROR")))))</f>
        <v>M</v>
      </c>
      <c r="E39" s="63" t="str">
        <f>PROPER('Lane 1'!G39)</f>
        <v/>
      </c>
      <c r="F39" s="63" t="str">
        <f>PROPER('Lane 1'!H39)</f>
        <v/>
      </c>
      <c r="G39" s="64" t="e">
        <f>VLOOKUP(Instructions!$C$28,Clubs_Info,3,FALSE)</f>
        <v>#N/A</v>
      </c>
      <c r="H39" s="65">
        <f>'Lane 1'!I39</f>
        <v>0</v>
      </c>
      <c r="I39" s="63">
        <f>'Lane 1'!F39</f>
        <v>0</v>
      </c>
      <c r="J39" s="62" t="str">
        <f t="shared" si="3"/>
        <v>1900/01/00</v>
      </c>
      <c r="K39" s="70"/>
      <c r="L39" s="85" t="str">
        <f t="shared" si="1"/>
        <v/>
      </c>
    </row>
    <row r="40" spans="2:18" s="54" customFormat="1" x14ac:dyDescent="0.2">
      <c r="B40" s="62">
        <v>1</v>
      </c>
      <c r="C40" s="54">
        <v>26</v>
      </c>
      <c r="D40" s="65" t="str">
        <f>IF(LEFT('Lane 1'!J40,1)="M","M",IF(LEFT('Lane 1'!J40,1)="B","M",IF(LEFT('Lane 1'!J40,1)="O","M",IF(LEFT('Lane 1'!J40,1)="F","F",IF(LEFT('Lane 1'!J40,1)="G","F","ERROR")))))</f>
        <v>F</v>
      </c>
      <c r="E40" s="63" t="str">
        <f>PROPER('Lane 1'!G40)</f>
        <v/>
      </c>
      <c r="F40" s="63" t="str">
        <f>PROPER('Lane 1'!H40)</f>
        <v/>
      </c>
      <c r="G40" s="64" t="e">
        <f>VLOOKUP(Instructions!$C$28,Clubs_Info,3,FALSE)</f>
        <v>#N/A</v>
      </c>
      <c r="H40" s="65">
        <f>'Lane 1'!I40</f>
        <v>0</v>
      </c>
      <c r="I40" s="63">
        <f>'Lane 1'!F40</f>
        <v>0</v>
      </c>
      <c r="J40" s="62" t="str">
        <f t="shared" si="3"/>
        <v>1900/01/00</v>
      </c>
      <c r="K40" s="70"/>
      <c r="L40" s="85" t="str">
        <f t="shared" si="1"/>
        <v/>
      </c>
    </row>
    <row r="41" spans="2:18" s="54" customFormat="1" x14ac:dyDescent="0.2">
      <c r="B41" s="62">
        <v>1</v>
      </c>
      <c r="C41" s="54">
        <v>27</v>
      </c>
      <c r="D41" s="65" t="str">
        <f>IF(LEFT('Lane 1'!J41,1)="M","M",IF(LEFT('Lane 1'!J41,1)="B","M",IF(LEFT('Lane 1'!J41,1)="O","M",IF(LEFT('Lane 1'!J41,1)="F","F",IF(LEFT('Lane 1'!J41,1)="G","F","ERROR")))))</f>
        <v>M</v>
      </c>
      <c r="E41" s="63" t="str">
        <f>PROPER('Lane 1'!G41)</f>
        <v/>
      </c>
      <c r="F41" s="63" t="str">
        <f>PROPER('Lane 1'!H41)</f>
        <v/>
      </c>
      <c r="G41" s="64" t="e">
        <f>VLOOKUP(Instructions!$C$28,Clubs_Info,3,FALSE)</f>
        <v>#N/A</v>
      </c>
      <c r="H41" s="65">
        <f>'Lane 1'!I41</f>
        <v>0</v>
      </c>
      <c r="I41" s="63">
        <f>'Lane 1'!F41</f>
        <v>0</v>
      </c>
      <c r="J41" s="62" t="str">
        <f t="shared" si="3"/>
        <v>1900/01/00</v>
      </c>
      <c r="K41" s="70"/>
      <c r="L41" s="85" t="str">
        <f t="shared" si="1"/>
        <v/>
      </c>
    </row>
    <row r="42" spans="2:18" s="54" customFormat="1" x14ac:dyDescent="0.2">
      <c r="B42" s="62">
        <v>1</v>
      </c>
      <c r="C42" s="54">
        <v>28</v>
      </c>
      <c r="D42" s="65" t="str">
        <f>IF(LEFT('Lane 1'!J42,1)="M","M",IF(LEFT('Lane 1'!J42,1)="B","M",IF(LEFT('Lane 1'!J42,1)="O","M",IF(LEFT('Lane 1'!J42,1)="F","F",IF(LEFT('Lane 1'!J42,1)="G","F","ERROR")))))</f>
        <v>F</v>
      </c>
      <c r="E42" s="63" t="str">
        <f>PROPER('Lane 1'!G42)</f>
        <v/>
      </c>
      <c r="F42" s="63" t="str">
        <f>PROPER('Lane 1'!H42)</f>
        <v/>
      </c>
      <c r="G42" s="64" t="e">
        <f>VLOOKUP(Instructions!$C$28,Clubs_Info,3,FALSE)</f>
        <v>#N/A</v>
      </c>
      <c r="H42" s="65">
        <f>'Lane 1'!I42</f>
        <v>0</v>
      </c>
      <c r="I42" s="63">
        <f>'Lane 1'!F42</f>
        <v>0</v>
      </c>
      <c r="J42" s="62" t="str">
        <f t="shared" si="3"/>
        <v>1900/01/00</v>
      </c>
      <c r="K42" s="70"/>
      <c r="L42" s="85" t="str">
        <f t="shared" si="1"/>
        <v/>
      </c>
    </row>
    <row r="43" spans="2:18" s="54" customFormat="1" x14ac:dyDescent="0.2">
      <c r="B43" s="62">
        <v>1</v>
      </c>
      <c r="C43" s="54">
        <v>29</v>
      </c>
      <c r="D43" s="65" t="str">
        <f>IF(LEFT('Lane 1'!J43,1)="M","M",IF(LEFT('Lane 1'!J43,1)="B","M",IF(LEFT('Lane 1'!J43,1)="O","M",IF(LEFT('Lane 1'!J43,1)="F","F",IF(LEFT('Lane 1'!J43,1)="G","F","ERROR")))))</f>
        <v>M</v>
      </c>
      <c r="E43" s="63" t="str">
        <f>PROPER('Lane 1'!G43)</f>
        <v/>
      </c>
      <c r="F43" s="63" t="str">
        <f>PROPER('Lane 1'!H43)</f>
        <v/>
      </c>
      <c r="G43" s="64" t="e">
        <f>VLOOKUP(Instructions!$C$28,Clubs_Info,3,FALSE)</f>
        <v>#N/A</v>
      </c>
      <c r="H43" s="65">
        <f>'Lane 1'!I43</f>
        <v>0</v>
      </c>
      <c r="I43" s="63">
        <f>'Lane 1'!F43</f>
        <v>0</v>
      </c>
      <c r="J43" s="62" t="str">
        <f t="shared" si="3"/>
        <v>1900/01/00</v>
      </c>
      <c r="K43" s="70"/>
      <c r="L43" s="85" t="str">
        <f t="shared" si="1"/>
        <v/>
      </c>
    </row>
    <row r="44" spans="2:18" s="54" customFormat="1" x14ac:dyDescent="0.2">
      <c r="B44" s="62">
        <v>1</v>
      </c>
      <c r="C44" s="54">
        <v>30</v>
      </c>
      <c r="D44" s="65" t="str">
        <f>IF(LEFT('Lane 1'!J44,1)="M","M",IF(LEFT('Lane 1'!J44,1)="B","M",IF(LEFT('Lane 1'!J44,1)="O","M",IF(LEFT('Lane 1'!J44,1)="F","F",IF(LEFT('Lane 1'!J44,1)="G","F","ERROR")))))</f>
        <v>F</v>
      </c>
      <c r="E44" s="63" t="str">
        <f>PROPER('Lane 1'!G44)</f>
        <v/>
      </c>
      <c r="F44" s="63" t="str">
        <f>PROPER('Lane 1'!H44)</f>
        <v/>
      </c>
      <c r="G44" s="64" t="e">
        <f>VLOOKUP(Instructions!$C$28,Clubs_Info,3,FALSE)</f>
        <v>#N/A</v>
      </c>
      <c r="H44" s="65">
        <f>'Lane 1'!I44</f>
        <v>0</v>
      </c>
      <c r="I44" s="63">
        <f>'Lane 1'!F44</f>
        <v>0</v>
      </c>
      <c r="J44" s="62" t="str">
        <f t="shared" si="3"/>
        <v>1900/01/00</v>
      </c>
      <c r="K44" s="70"/>
      <c r="L44" s="85" t="str">
        <f t="shared" si="1"/>
        <v/>
      </c>
    </row>
    <row r="45" spans="2:18" s="54" customFormat="1" x14ac:dyDescent="0.2">
      <c r="B45" s="62">
        <v>1</v>
      </c>
      <c r="C45" s="54">
        <v>31</v>
      </c>
      <c r="D45" s="65" t="str">
        <f>IF(LEFT('Lane 1'!J45,1)="M","M",IF(LEFT('Lane 1'!J45,1)="B","M",IF(LEFT('Lane 1'!J45,1)="O","M",IF(LEFT('Lane 1'!J45,1)="F","F",IF(LEFT('Lane 1'!J45,1)="G","F","ERROR")))))</f>
        <v>M</v>
      </c>
      <c r="E45" s="63" t="str">
        <f>PROPER('Lane 1'!G45)</f>
        <v/>
      </c>
      <c r="F45" s="63" t="str">
        <f>PROPER('Lane 1'!H45)</f>
        <v/>
      </c>
      <c r="G45" s="64" t="e">
        <f>VLOOKUP(Instructions!$C$28,Clubs_Info,3,FALSE)</f>
        <v>#N/A</v>
      </c>
      <c r="H45" s="65">
        <f>'Lane 1'!I45</f>
        <v>0</v>
      </c>
      <c r="I45" s="63">
        <f>'Lane 1'!F45</f>
        <v>0</v>
      </c>
      <c r="J45" s="62" t="str">
        <f t="shared" si="3"/>
        <v>1900/01/00</v>
      </c>
      <c r="K45" s="70"/>
      <c r="L45" s="85" t="str">
        <f t="shared" si="1"/>
        <v/>
      </c>
    </row>
    <row r="46" spans="2:18" s="54" customFormat="1" x14ac:dyDescent="0.2">
      <c r="B46" s="62">
        <v>1</v>
      </c>
      <c r="C46" s="54">
        <v>32</v>
      </c>
      <c r="D46" s="65" t="str">
        <f>IF(LEFT('Lane 1'!J46,1)="M","M",IF(LEFT('Lane 1'!J46,1)="B","M",IF(LEFT('Lane 1'!J46,1)="O","M",IF(LEFT('Lane 1'!J46,1)="F","F",IF(LEFT('Lane 1'!J46,1)="G","F","ERROR")))))</f>
        <v>F</v>
      </c>
      <c r="E46" s="63" t="str">
        <f>PROPER('Lane 1'!G46)</f>
        <v/>
      </c>
      <c r="F46" s="63" t="str">
        <f>PROPER('Lane 1'!H46)</f>
        <v/>
      </c>
      <c r="G46" s="64" t="e">
        <f>VLOOKUP(Instructions!$C$28,Clubs_Info,3,FALSE)</f>
        <v>#N/A</v>
      </c>
      <c r="H46" s="65">
        <f>'Lane 1'!I46</f>
        <v>0</v>
      </c>
      <c r="I46" s="63">
        <f>'Lane 1'!F46</f>
        <v>0</v>
      </c>
      <c r="J46" s="62" t="str">
        <f t="shared" si="3"/>
        <v>1900/01/00</v>
      </c>
      <c r="K46" s="70"/>
      <c r="L46" s="85" t="str">
        <f t="shared" si="1"/>
        <v/>
      </c>
    </row>
    <row r="47" spans="2:18" s="54" customFormat="1" x14ac:dyDescent="0.2">
      <c r="B47" s="62">
        <v>1</v>
      </c>
      <c r="C47" s="54">
        <v>33</v>
      </c>
      <c r="D47" s="65" t="str">
        <f>IF(LEFT('Lane 1'!J47,1)="M","M",IF(LEFT('Lane 1'!J47,1)="B","M",IF(LEFT('Lane 1'!J47,1)="O","M",IF(LEFT('Lane 1'!J47,1)="F","F",IF(LEFT('Lane 1'!J47,1)="G","F","ERROR")))))</f>
        <v>M</v>
      </c>
      <c r="E47" s="63" t="str">
        <f>PROPER('Lane 1'!G47)</f>
        <v/>
      </c>
      <c r="F47" s="63" t="str">
        <f>PROPER('Lane 1'!H47)</f>
        <v/>
      </c>
      <c r="G47" s="64" t="e">
        <f>VLOOKUP(Instructions!$C$28,Clubs_Info,3,FALSE)</f>
        <v>#N/A</v>
      </c>
      <c r="H47" s="65">
        <f>'Lane 1'!I47</f>
        <v>0</v>
      </c>
      <c r="I47" s="63">
        <f>'Lane 1'!F47</f>
        <v>0</v>
      </c>
      <c r="J47" s="62" t="str">
        <f t="shared" si="3"/>
        <v>1900/01/00</v>
      </c>
      <c r="K47" s="70"/>
      <c r="L47" s="85" t="str">
        <f t="shared" si="1"/>
        <v/>
      </c>
    </row>
    <row r="48" spans="2:18" s="54" customFormat="1" x14ac:dyDescent="0.2">
      <c r="B48" s="62">
        <v>1</v>
      </c>
      <c r="C48" s="54">
        <v>34</v>
      </c>
      <c r="D48" s="65" t="str">
        <f>IF(LEFT('Lane 1'!J48,1)="M","M",IF(LEFT('Lane 1'!J48,1)="B","M",IF(LEFT('Lane 1'!J48,1)="O","M",IF(LEFT('Lane 1'!J48,1)="F","F",IF(LEFT('Lane 1'!J48,1)="G","F","ERROR")))))</f>
        <v>F</v>
      </c>
      <c r="E48" s="63" t="str">
        <f>PROPER('Lane 1'!G48)</f>
        <v/>
      </c>
      <c r="F48" s="63" t="str">
        <f>PROPER('Lane 1'!H48)</f>
        <v/>
      </c>
      <c r="G48" s="64" t="e">
        <f>VLOOKUP(Instructions!$C$28,Clubs_Info,3,FALSE)</f>
        <v>#N/A</v>
      </c>
      <c r="H48" s="65">
        <f>'Lane 1'!I48</f>
        <v>0</v>
      </c>
      <c r="I48" s="63">
        <f>'Lane 1'!F48</f>
        <v>0</v>
      </c>
      <c r="J48" s="62" t="str">
        <f t="shared" si="3"/>
        <v>1900/01/00</v>
      </c>
      <c r="K48" s="70"/>
      <c r="L48" s="85" t="str">
        <f t="shared" si="1"/>
        <v/>
      </c>
    </row>
    <row r="49" spans="2:12" s="54" customFormat="1" x14ac:dyDescent="0.2">
      <c r="B49" s="62">
        <v>1</v>
      </c>
      <c r="C49" s="54">
        <v>35</v>
      </c>
      <c r="D49" s="65" t="str">
        <f>IF(LEFT('Lane 1'!J49,1)="M","M",IF(LEFT('Lane 1'!J49,1)="B","M",IF(LEFT('Lane 1'!J49,1)="O","M",IF(LEFT('Lane 1'!J49,1)="F","F",IF(LEFT('Lane 1'!J49,1)="G","F","ERROR")))))</f>
        <v>M</v>
      </c>
      <c r="E49" s="63" t="str">
        <f>PROPER('Lane 1'!G49)</f>
        <v/>
      </c>
      <c r="F49" s="63" t="str">
        <f>PROPER('Lane 1'!H49)</f>
        <v/>
      </c>
      <c r="G49" s="64" t="e">
        <f>VLOOKUP(Instructions!$C$28,Clubs_Info,3,FALSE)</f>
        <v>#N/A</v>
      </c>
      <c r="H49" s="65">
        <f>'Lane 1'!I49</f>
        <v>0</v>
      </c>
      <c r="I49" s="63">
        <f>'Lane 1'!F49</f>
        <v>0</v>
      </c>
      <c r="J49" s="62" t="str">
        <f t="shared" si="3"/>
        <v>1900/01/00</v>
      </c>
      <c r="K49" s="70"/>
      <c r="L49" s="85" t="str">
        <f t="shared" si="1"/>
        <v/>
      </c>
    </row>
    <row r="50" spans="2:12" s="54" customFormat="1" x14ac:dyDescent="0.2">
      <c r="B50" s="62">
        <v>1</v>
      </c>
      <c r="C50" s="54">
        <v>36</v>
      </c>
      <c r="D50" s="65" t="str">
        <f>IF(LEFT('Lane 1'!J50,1)="M","M",IF(LEFT('Lane 1'!J50,1)="B","M",IF(LEFT('Lane 1'!J50,1)="O","M",IF(LEFT('Lane 1'!J50,1)="F","F",IF(LEFT('Lane 1'!J50,1)="G","F","ERROR")))))</f>
        <v>F</v>
      </c>
      <c r="E50" s="63" t="str">
        <f>PROPER('Lane 1'!G50)</f>
        <v/>
      </c>
      <c r="F50" s="63" t="str">
        <f>PROPER('Lane 1'!H50)</f>
        <v/>
      </c>
      <c r="G50" s="64" t="e">
        <f>VLOOKUP(Instructions!$C$28,Clubs_Info,3,FALSE)</f>
        <v>#N/A</v>
      </c>
      <c r="H50" s="65">
        <f>'Lane 1'!I50</f>
        <v>0</v>
      </c>
      <c r="I50" s="63">
        <f>'Lane 1'!F50</f>
        <v>0</v>
      </c>
      <c r="J50" s="62" t="str">
        <f t="shared" si="3"/>
        <v>1900/01/00</v>
      </c>
      <c r="K50" s="70"/>
      <c r="L50" s="85" t="str">
        <f t="shared" si="1"/>
        <v/>
      </c>
    </row>
    <row r="51" spans="2:12" s="54" customFormat="1" x14ac:dyDescent="0.2">
      <c r="B51" s="62">
        <v>1</v>
      </c>
      <c r="C51" s="54">
        <v>37</v>
      </c>
      <c r="D51" s="65" t="str">
        <f>IF(LEFT('Lane 1'!J51,1)="M","M",IF(LEFT('Lane 1'!J51,1)="B","M",IF(LEFT('Lane 1'!J51,1)="O","M",IF(LEFT('Lane 1'!J51,1)="F","F",IF(LEFT('Lane 1'!J51,1)="G","F","ERROR")))))</f>
        <v>M</v>
      </c>
      <c r="E51" s="63" t="str">
        <f>PROPER('Lane 1'!G51)</f>
        <v/>
      </c>
      <c r="F51" s="63" t="str">
        <f>PROPER('Lane 1'!H51)</f>
        <v/>
      </c>
      <c r="G51" s="64" t="e">
        <f>VLOOKUP(Instructions!$C$28,Clubs_Info,3,FALSE)</f>
        <v>#N/A</v>
      </c>
      <c r="H51" s="65">
        <f>'Lane 1'!I51</f>
        <v>0</v>
      </c>
      <c r="I51" s="63">
        <f>'Lane 1'!F51</f>
        <v>0</v>
      </c>
      <c r="J51" s="62" t="str">
        <f t="shared" si="3"/>
        <v>1900/01/00</v>
      </c>
      <c r="K51" s="70"/>
      <c r="L51" s="85" t="str">
        <f t="shared" si="1"/>
        <v/>
      </c>
    </row>
    <row r="52" spans="2:12" s="54" customFormat="1" x14ac:dyDescent="0.2">
      <c r="B52" s="62">
        <v>1</v>
      </c>
      <c r="C52" s="54">
        <v>38</v>
      </c>
      <c r="D52" s="65" t="str">
        <f>IF(LEFT('Lane 1'!J52,1)="M","M",IF(LEFT('Lane 1'!J52,1)="B","M",IF(LEFT('Lane 1'!J52,1)="O","M",IF(LEFT('Lane 1'!J52,1)="F","F",IF(LEFT('Lane 1'!J52,1)="G","F","ERROR")))))</f>
        <v>F</v>
      </c>
      <c r="E52" s="63" t="str">
        <f>PROPER('Lane 1'!G52)</f>
        <v/>
      </c>
      <c r="F52" s="63" t="str">
        <f>PROPER('Lane 1'!H52)</f>
        <v/>
      </c>
      <c r="G52" s="64" t="e">
        <f>VLOOKUP(Instructions!$C$28,Clubs_Info,3,FALSE)</f>
        <v>#N/A</v>
      </c>
      <c r="H52" s="65">
        <f>'Lane 1'!I52</f>
        <v>0</v>
      </c>
      <c r="I52" s="63">
        <f>'Lane 1'!F52</f>
        <v>0</v>
      </c>
      <c r="J52" s="62" t="str">
        <f t="shared" si="3"/>
        <v>1900/01/00</v>
      </c>
      <c r="K52" s="70"/>
      <c r="L52" s="85" t="str">
        <f t="shared" si="1"/>
        <v/>
      </c>
    </row>
    <row r="53" spans="2:12" s="54" customFormat="1" x14ac:dyDescent="0.2">
      <c r="B53" s="62">
        <v>1</v>
      </c>
      <c r="C53" s="54">
        <v>39</v>
      </c>
      <c r="D53" s="65" t="str">
        <f>IF(LEFT('Lane 1'!J53,1)="M","M",IF(LEFT('Lane 1'!J53,1)="B","M",IF(LEFT('Lane 1'!J53,1)="O","M",IF(LEFT('Lane 1'!J53,1)="F","F",IF(LEFT('Lane 1'!J53,1)="G","F","ERROR")))))</f>
        <v>M</v>
      </c>
      <c r="E53" s="63" t="str">
        <f>PROPER('Lane 1'!G53)</f>
        <v/>
      </c>
      <c r="F53" s="63" t="str">
        <f>PROPER('Lane 1'!H53)</f>
        <v/>
      </c>
      <c r="G53" s="64" t="e">
        <f>VLOOKUP(Instructions!$C$28,Clubs_Info,3,FALSE)</f>
        <v>#N/A</v>
      </c>
      <c r="H53" s="65">
        <f>'Lane 1'!I53</f>
        <v>0</v>
      </c>
      <c r="I53" s="63">
        <f>'Lane 1'!F53</f>
        <v>0</v>
      </c>
      <c r="J53" s="62" t="str">
        <f t="shared" si="3"/>
        <v>1900/01/00</v>
      </c>
      <c r="K53" s="70"/>
      <c r="L53" s="85" t="str">
        <f t="shared" si="1"/>
        <v/>
      </c>
    </row>
    <row r="54" spans="2:12" s="54" customFormat="1" x14ac:dyDescent="0.2">
      <c r="B54" s="62">
        <v>1</v>
      </c>
      <c r="C54" s="54">
        <v>40</v>
      </c>
      <c r="D54" s="65" t="str">
        <f>IF(LEFT('Lane 1'!J54,1)="M","M",IF(LEFT('Lane 1'!J54,1)="B","M",IF(LEFT('Lane 1'!J54,1)="O","M",IF(LEFT('Lane 1'!J54,1)="F","F",IF(LEFT('Lane 1'!J54,1)="G","F","ERROR")))))</f>
        <v>F</v>
      </c>
      <c r="E54" s="63" t="str">
        <f>PROPER('Lane 1'!G54)</f>
        <v/>
      </c>
      <c r="F54" s="63" t="str">
        <f>PROPER('Lane 1'!H54)</f>
        <v/>
      </c>
      <c r="G54" s="64" t="e">
        <f>VLOOKUP(Instructions!$C$28,Clubs_Info,3,FALSE)</f>
        <v>#N/A</v>
      </c>
      <c r="H54" s="65">
        <f>'Lane 1'!I54</f>
        <v>0</v>
      </c>
      <c r="I54" s="63">
        <f>'Lane 1'!F54</f>
        <v>0</v>
      </c>
      <c r="J54" s="62" t="str">
        <f t="shared" si="3"/>
        <v>1900/01/00</v>
      </c>
      <c r="K54" s="70"/>
      <c r="L54" s="85" t="str">
        <f t="shared" si="1"/>
        <v/>
      </c>
    </row>
    <row r="55" spans="2:12" s="54" customFormat="1" x14ac:dyDescent="0.2">
      <c r="B55" s="62">
        <v>1</v>
      </c>
      <c r="C55" s="54">
        <v>41</v>
      </c>
      <c r="D55" s="65" t="str">
        <f>IF(LEFT('Lane 1'!J55,1)="M","M",IF(LEFT('Lane 1'!J55,1)="B","M",IF(LEFT('Lane 1'!J55,1)="O","M",IF(LEFT('Lane 1'!J55,1)="F","F",IF(LEFT('Lane 1'!J55,1)="G","F","ERROR")))))</f>
        <v>M</v>
      </c>
      <c r="E55" s="63" t="str">
        <f>PROPER('Lane 1'!G55)</f>
        <v/>
      </c>
      <c r="F55" s="63" t="str">
        <f>PROPER('Lane 1'!H55)</f>
        <v/>
      </c>
      <c r="G55" s="64" t="e">
        <f>VLOOKUP(Instructions!$C$28,Clubs_Info,3,FALSE)</f>
        <v>#N/A</v>
      </c>
      <c r="H55" s="65">
        <f>'Lane 1'!I55</f>
        <v>0</v>
      </c>
      <c r="I55" s="63">
        <f>'Lane 1'!F55</f>
        <v>0</v>
      </c>
      <c r="J55" s="62" t="str">
        <f t="shared" si="3"/>
        <v>1900/01/00</v>
      </c>
      <c r="K55" s="70"/>
      <c r="L55" s="85" t="str">
        <f t="shared" si="1"/>
        <v/>
      </c>
    </row>
    <row r="56" spans="2:12" s="54" customFormat="1" x14ac:dyDescent="0.2">
      <c r="B56" s="62">
        <v>1</v>
      </c>
      <c r="C56" s="54">
        <v>42</v>
      </c>
      <c r="D56" s="65" t="str">
        <f>IF(LEFT('Lane 1'!J56,1)="M","M",IF(LEFT('Lane 1'!J56,1)="B","M",IF(LEFT('Lane 1'!J56,1)="O","M",IF(LEFT('Lane 1'!J56,1)="F","F",IF(LEFT('Lane 1'!J56,1)="G","F","ERROR")))))</f>
        <v>F</v>
      </c>
      <c r="E56" s="63" t="str">
        <f>PROPER('Lane 1'!G56)</f>
        <v/>
      </c>
      <c r="F56" s="63" t="str">
        <f>PROPER('Lane 1'!H56)</f>
        <v/>
      </c>
      <c r="G56" s="64" t="e">
        <f>VLOOKUP(Instructions!$C$28,Clubs_Info,3,FALSE)</f>
        <v>#N/A</v>
      </c>
      <c r="H56" s="65">
        <f>'Lane 1'!I56</f>
        <v>0</v>
      </c>
      <c r="I56" s="63">
        <f>'Lane 1'!F56</f>
        <v>0</v>
      </c>
      <c r="J56" s="62" t="str">
        <f t="shared" si="3"/>
        <v>1900/01/00</v>
      </c>
      <c r="K56" s="70"/>
      <c r="L56" s="85" t="str">
        <f t="shared" si="1"/>
        <v/>
      </c>
    </row>
    <row r="57" spans="2:12" s="54" customFormat="1" x14ac:dyDescent="0.2">
      <c r="B57" s="62">
        <v>1</v>
      </c>
      <c r="C57" s="54">
        <v>43</v>
      </c>
      <c r="D57" s="65" t="str">
        <f>IF(LEFT('Lane 1'!J57,1)="M","M",IF(LEFT('Lane 1'!J57,1)="B","M",IF(LEFT('Lane 1'!J57,1)="O","M",IF(LEFT('Lane 1'!J57,1)="F","F",IF(LEFT('Lane 1'!J57,1)="G","F","ERROR")))))</f>
        <v>M</v>
      </c>
      <c r="E57" s="63" t="str">
        <f>PROPER('Lane 1'!G57)</f>
        <v/>
      </c>
      <c r="F57" s="63" t="str">
        <f>PROPER('Lane 1'!H57)</f>
        <v/>
      </c>
      <c r="G57" s="64" t="e">
        <f>VLOOKUP(Instructions!$C$28,Clubs_Info,3,FALSE)</f>
        <v>#N/A</v>
      </c>
      <c r="H57" s="65">
        <f>'Lane 1'!I57</f>
        <v>0</v>
      </c>
      <c r="I57" s="63">
        <f>'Lane 1'!F57</f>
        <v>0</v>
      </c>
      <c r="J57" s="62" t="str">
        <f t="shared" si="3"/>
        <v>1900/01/00</v>
      </c>
      <c r="K57" s="70"/>
      <c r="L57" s="85" t="str">
        <f t="shared" si="1"/>
        <v/>
      </c>
    </row>
    <row r="58" spans="2:12" s="54" customFormat="1" x14ac:dyDescent="0.2">
      <c r="B58" s="62">
        <v>1</v>
      </c>
      <c r="C58" s="54">
        <v>44</v>
      </c>
      <c r="D58" s="65" t="str">
        <f>IF(LEFT('Lane 1'!J58,1)="M","M",IF(LEFT('Lane 1'!J58,1)="B","M",IF(LEFT('Lane 1'!J58,1)="O","M",IF(LEFT('Lane 1'!J58,1)="F","F",IF(LEFT('Lane 1'!J58,1)="G","F","ERROR")))))</f>
        <v>F</v>
      </c>
      <c r="E58" s="63" t="str">
        <f>PROPER('Lane 1'!G58)</f>
        <v/>
      </c>
      <c r="F58" s="63" t="str">
        <f>PROPER('Lane 1'!H58)</f>
        <v/>
      </c>
      <c r="G58" s="64" t="e">
        <f>VLOOKUP(Instructions!$C$28,Clubs_Info,3,FALSE)</f>
        <v>#N/A</v>
      </c>
      <c r="H58" s="65">
        <f>'Lane 1'!I58</f>
        <v>0</v>
      </c>
      <c r="I58" s="63">
        <f>'Lane 1'!F58</f>
        <v>0</v>
      </c>
      <c r="J58" s="62" t="str">
        <f t="shared" si="3"/>
        <v>1900/01/00</v>
      </c>
      <c r="K58" s="70"/>
      <c r="L58" s="85" t="str">
        <f t="shared" si="1"/>
        <v/>
      </c>
    </row>
    <row r="59" spans="2:12" s="54" customFormat="1" x14ac:dyDescent="0.2">
      <c r="B59" s="62">
        <v>1</v>
      </c>
      <c r="C59" s="54">
        <v>45</v>
      </c>
      <c r="D59" s="65" t="str">
        <f>IF(LEFT('Lane 1'!J59,1)="M","M",IF(LEFT('Lane 1'!J59,1)="B","M",IF(LEFT('Lane 1'!J59,1)="O","M",IF(LEFT('Lane 1'!J59,1)="F","F",IF(LEFT('Lane 1'!J59,1)="G","F","ERROR")))))</f>
        <v>M</v>
      </c>
      <c r="E59" s="63" t="str">
        <f>PROPER('Lane 1'!G59)</f>
        <v/>
      </c>
      <c r="F59" s="63" t="str">
        <f>PROPER('Lane 1'!H59)</f>
        <v/>
      </c>
      <c r="G59" s="64" t="e">
        <f>VLOOKUP(Instructions!$C$28,Clubs_Info,3,FALSE)</f>
        <v>#N/A</v>
      </c>
      <c r="H59" s="65">
        <f>'Lane 1'!I59</f>
        <v>0</v>
      </c>
      <c r="I59" s="63">
        <f>'Lane 1'!F59</f>
        <v>0</v>
      </c>
      <c r="J59" s="62" t="str">
        <f t="shared" si="3"/>
        <v>1900/01/00</v>
      </c>
      <c r="K59" s="70"/>
      <c r="L59" s="85" t="str">
        <f t="shared" si="1"/>
        <v/>
      </c>
    </row>
    <row r="60" spans="2:12" s="54" customFormat="1" x14ac:dyDescent="0.2">
      <c r="B60" s="62">
        <v>1</v>
      </c>
      <c r="C60" s="54">
        <v>46</v>
      </c>
      <c r="D60" s="65" t="str">
        <f>IF(LEFT('Lane 1'!J60,1)="M","M",IF(LEFT('Lane 1'!J60,1)="B","M",IF(LEFT('Lane 1'!J60,1)="O","M",IF(LEFT('Lane 1'!J60,1)="F","F",IF(LEFT('Lane 1'!J60,1)="G","F","ERROR")))))</f>
        <v>F</v>
      </c>
      <c r="E60" s="63" t="str">
        <f>PROPER('Lane 1'!G60)</f>
        <v/>
      </c>
      <c r="F60" s="63" t="str">
        <f>PROPER('Lane 1'!H60)</f>
        <v/>
      </c>
      <c r="G60" s="64" t="e">
        <f>VLOOKUP(Instructions!$C$28,Clubs_Info,3,FALSE)</f>
        <v>#N/A</v>
      </c>
      <c r="H60" s="65">
        <f>'Lane 1'!I60</f>
        <v>0</v>
      </c>
      <c r="I60" s="63">
        <f>'Lane 1'!F60</f>
        <v>0</v>
      </c>
      <c r="J60" s="62" t="str">
        <f t="shared" si="3"/>
        <v>1900/01/00</v>
      </c>
      <c r="K60" s="70"/>
      <c r="L60" s="85" t="str">
        <f t="shared" si="1"/>
        <v/>
      </c>
    </row>
    <row r="61" spans="2:12" s="54" customFormat="1" x14ac:dyDescent="0.2">
      <c r="B61" s="62">
        <v>1</v>
      </c>
      <c r="C61" s="54">
        <v>47</v>
      </c>
      <c r="D61" s="65" t="str">
        <f>IF(LEFT('Lane 1'!J61,1)="M","M",IF(LEFT('Lane 1'!J61,1)="B","M",IF(LEFT('Lane 1'!J61,1)="O","M",IF(LEFT('Lane 1'!J61,1)="F","F",IF(LEFT('Lane 1'!J61,1)="G","F","ERROR")))))</f>
        <v>M</v>
      </c>
      <c r="E61" s="63" t="str">
        <f>PROPER('Lane 1'!G61)</f>
        <v/>
      </c>
      <c r="F61" s="63" t="str">
        <f>PROPER('Lane 1'!H61)</f>
        <v/>
      </c>
      <c r="G61" s="64" t="e">
        <f>VLOOKUP(Instructions!$C$28,Clubs_Info,3,FALSE)</f>
        <v>#N/A</v>
      </c>
      <c r="H61" s="65">
        <f>'Lane 1'!I61</f>
        <v>0</v>
      </c>
      <c r="I61" s="63">
        <f>'Lane 1'!F61</f>
        <v>0</v>
      </c>
      <c r="J61" s="62" t="str">
        <f t="shared" si="3"/>
        <v>1900/01/00</v>
      </c>
      <c r="K61" s="70"/>
      <c r="L61" s="85" t="str">
        <f t="shared" si="1"/>
        <v/>
      </c>
    </row>
    <row r="62" spans="2:12" s="54" customFormat="1" x14ac:dyDescent="0.2">
      <c r="B62" s="62">
        <v>1</v>
      </c>
      <c r="C62" s="54">
        <v>48</v>
      </c>
      <c r="D62" s="65" t="str">
        <f>IF(LEFT('Lane 1'!J62,1)="M","M",IF(LEFT('Lane 1'!J62,1)="B","M",IF(LEFT('Lane 1'!J62,1)="O","M",IF(LEFT('Lane 1'!J62,1)="F","F",IF(LEFT('Lane 1'!J62,1)="G","F","ERROR")))))</f>
        <v>F</v>
      </c>
      <c r="E62" s="63" t="str">
        <f>PROPER('Lane 1'!G62)</f>
        <v/>
      </c>
      <c r="F62" s="63" t="str">
        <f>PROPER('Lane 1'!H62)</f>
        <v/>
      </c>
      <c r="G62" s="64" t="e">
        <f>VLOOKUP(Instructions!$C$28,Clubs_Info,3,FALSE)</f>
        <v>#N/A</v>
      </c>
      <c r="H62" s="65">
        <f>'Lane 1'!I62</f>
        <v>0</v>
      </c>
      <c r="I62" s="63">
        <f>'Lane 1'!F62</f>
        <v>0</v>
      </c>
      <c r="J62" s="62" t="str">
        <f t="shared" si="3"/>
        <v>1900/01/00</v>
      </c>
      <c r="K62" s="70"/>
      <c r="L62" s="85" t="str">
        <f t="shared" si="1"/>
        <v/>
      </c>
    </row>
    <row r="63" spans="2:12" s="54" customFormat="1" x14ac:dyDescent="0.2">
      <c r="B63" s="62">
        <v>1</v>
      </c>
      <c r="C63" s="54">
        <v>49</v>
      </c>
      <c r="D63" s="65" t="str">
        <f>IF(LEFT('Lane 1'!J63,1)="M","M",IF(LEFT('Lane 1'!J63,1)="B","M",IF(LEFT('Lane 1'!J63,1)="O","M",IF(LEFT('Lane 1'!J63,1)="F","F",IF(LEFT('Lane 1'!J63,1)="G","F","ERROR")))))</f>
        <v>M</v>
      </c>
      <c r="E63" s="63" t="str">
        <f>PROPER('Lane 1'!G63)</f>
        <v/>
      </c>
      <c r="F63" s="63" t="str">
        <f>PROPER('Lane 1'!H63)</f>
        <v/>
      </c>
      <c r="G63" s="64" t="e">
        <f>VLOOKUP(Instructions!$C$28,Clubs_Info,3,FALSE)</f>
        <v>#N/A</v>
      </c>
      <c r="H63" s="65">
        <f>'Lane 1'!I63</f>
        <v>0</v>
      </c>
      <c r="I63" s="63">
        <f>'Lane 1'!F63</f>
        <v>0</v>
      </c>
      <c r="J63" s="62" t="str">
        <f t="shared" ref="J63:J88" si="4">(TEXT(H63,"YYYY/MM/DD"))</f>
        <v>1900/01/00</v>
      </c>
      <c r="K63" s="70"/>
      <c r="L63" s="85" t="str">
        <f t="shared" si="1"/>
        <v/>
      </c>
    </row>
    <row r="64" spans="2:12" s="54" customFormat="1" x14ac:dyDescent="0.2">
      <c r="B64" s="62">
        <v>1</v>
      </c>
      <c r="C64" s="54">
        <v>49</v>
      </c>
      <c r="D64" s="65" t="str">
        <f>IF(LEFT('Lane 1'!J64,1)="M","M",IF(LEFT('Lane 1'!J64,1)="B","M",IF(LEFT('Lane 1'!J64,1)="O","M",IF(LEFT('Lane 1'!J64,1)="F","F",IF(LEFT('Lane 1'!J64,1)="G","F","ERROR")))))</f>
        <v>M</v>
      </c>
      <c r="E64" s="63" t="str">
        <f>PROPER('Lane 1'!G64)</f>
        <v/>
      </c>
      <c r="F64" s="63" t="str">
        <f>PROPER('Lane 1'!H64)</f>
        <v/>
      </c>
      <c r="G64" s="64" t="e">
        <f>VLOOKUP(Instructions!$C$28,Clubs_Info,3,FALSE)</f>
        <v>#N/A</v>
      </c>
      <c r="H64" s="65">
        <f>'Lane 1'!I64</f>
        <v>0</v>
      </c>
      <c r="I64" s="63">
        <f>'Lane 1'!F64</f>
        <v>0</v>
      </c>
      <c r="J64" s="62" t="str">
        <f t="shared" si="4"/>
        <v>1900/01/00</v>
      </c>
      <c r="K64" s="70"/>
      <c r="L64" s="85" t="str">
        <f t="shared" si="1"/>
        <v/>
      </c>
    </row>
    <row r="65" spans="2:12" s="54" customFormat="1" x14ac:dyDescent="0.2">
      <c r="B65" s="62">
        <v>1</v>
      </c>
      <c r="C65" s="54">
        <v>49</v>
      </c>
      <c r="D65" s="65" t="str">
        <f>IF(LEFT('Lane 1'!J65,1)="M","M",IF(LEFT('Lane 1'!J65,1)="B","M",IF(LEFT('Lane 1'!J65,1)="O","M",IF(LEFT('Lane 1'!J65,1)="F","F",IF(LEFT('Lane 1'!J65,1)="G","F","ERROR")))))</f>
        <v>M</v>
      </c>
      <c r="E65" s="63" t="str">
        <f>PROPER('Lane 1'!G65)</f>
        <v/>
      </c>
      <c r="F65" s="63" t="str">
        <f>PROPER('Lane 1'!H65)</f>
        <v/>
      </c>
      <c r="G65" s="64" t="e">
        <f>VLOOKUP(Instructions!$C$28,Clubs_Info,3,FALSE)</f>
        <v>#N/A</v>
      </c>
      <c r="H65" s="65">
        <f>'Lane 1'!I65</f>
        <v>0</v>
      </c>
      <c r="I65" s="63">
        <f>'Lane 1'!F65</f>
        <v>0</v>
      </c>
      <c r="J65" s="62" t="str">
        <f t="shared" si="4"/>
        <v>1900/01/00</v>
      </c>
      <c r="K65" s="70"/>
      <c r="L65" s="85" t="str">
        <f t="shared" si="1"/>
        <v/>
      </c>
    </row>
    <row r="66" spans="2:12" s="54" customFormat="1" x14ac:dyDescent="0.2">
      <c r="B66" s="62">
        <v>1</v>
      </c>
      <c r="C66" s="54">
        <v>49</v>
      </c>
      <c r="D66" s="65" t="str">
        <f>IF(LEFT('Lane 1'!J66,1)="M","M",IF(LEFT('Lane 1'!J66,1)="B","M",IF(LEFT('Lane 1'!J66,1)="O","M",IF(LEFT('Lane 1'!J66,1)="F","F",IF(LEFT('Lane 1'!J66,1)="G","F","ERROR")))))</f>
        <v>M</v>
      </c>
      <c r="E66" s="63" t="str">
        <f>PROPER('Lane 1'!G66)</f>
        <v/>
      </c>
      <c r="F66" s="63" t="str">
        <f>PROPER('Lane 1'!H66)</f>
        <v/>
      </c>
      <c r="G66" s="64" t="e">
        <f>VLOOKUP(Instructions!$C$28,Clubs_Info,3,FALSE)</f>
        <v>#N/A</v>
      </c>
      <c r="H66" s="65">
        <f>'Lane 1'!I66</f>
        <v>0</v>
      </c>
      <c r="I66" s="63">
        <f>'Lane 1'!F66</f>
        <v>0</v>
      </c>
      <c r="J66" s="62" t="str">
        <f t="shared" si="4"/>
        <v>1900/01/00</v>
      </c>
      <c r="K66" s="70"/>
      <c r="L66" s="85" t="str">
        <f t="shared" si="1"/>
        <v/>
      </c>
    </row>
    <row r="67" spans="2:12" s="54" customFormat="1" x14ac:dyDescent="0.2">
      <c r="B67" s="62">
        <v>1</v>
      </c>
      <c r="C67" s="54">
        <v>50</v>
      </c>
      <c r="D67" s="65" t="str">
        <f>IF(LEFT('Lane 1'!J67,1)="M","M",IF(LEFT('Lane 1'!J67,1)="B","M",IF(LEFT('Lane 1'!J67,1)="O","M",IF(LEFT('Lane 1'!J67,1)="F","F",IF(LEFT('Lane 1'!J67,1)="G","F","ERROR")))))</f>
        <v>F</v>
      </c>
      <c r="E67" s="63" t="str">
        <f>PROPER('Lane 1'!G67)</f>
        <v/>
      </c>
      <c r="F67" s="63" t="str">
        <f>PROPER('Lane 1'!H67)</f>
        <v/>
      </c>
      <c r="G67" s="64" t="e">
        <f>VLOOKUP(Instructions!$C$28,Clubs_Info,3,FALSE)</f>
        <v>#N/A</v>
      </c>
      <c r="H67" s="65">
        <f>'Lane 1'!I67</f>
        <v>0</v>
      </c>
      <c r="I67" s="63">
        <f>'Lane 1'!F67</f>
        <v>0</v>
      </c>
      <c r="J67" s="62" t="str">
        <f t="shared" si="4"/>
        <v>1900/01/00</v>
      </c>
      <c r="K67" s="70"/>
      <c r="L67" s="85" t="str">
        <f t="shared" si="1"/>
        <v/>
      </c>
    </row>
    <row r="68" spans="2:12" s="54" customFormat="1" x14ac:dyDescent="0.2">
      <c r="B68" s="62">
        <v>1</v>
      </c>
      <c r="C68" s="54">
        <v>50</v>
      </c>
      <c r="D68" s="65" t="str">
        <f>IF(LEFT('Lane 1'!J68,1)="M","M",IF(LEFT('Lane 1'!J68,1)="B","M",IF(LEFT('Lane 1'!J68,1)="O","M",IF(LEFT('Lane 1'!J68,1)="F","F",IF(LEFT('Lane 1'!J68,1)="G","F","ERROR")))))</f>
        <v>F</v>
      </c>
      <c r="E68" s="63" t="str">
        <f>PROPER('Lane 1'!G68)</f>
        <v/>
      </c>
      <c r="F68" s="63" t="str">
        <f>PROPER('Lane 1'!H68)</f>
        <v/>
      </c>
      <c r="G68" s="64" t="e">
        <f>VLOOKUP(Instructions!$C$28,Clubs_Info,3,FALSE)</f>
        <v>#N/A</v>
      </c>
      <c r="H68" s="65">
        <f>'Lane 1'!I68</f>
        <v>0</v>
      </c>
      <c r="I68" s="63">
        <f>'Lane 1'!F68</f>
        <v>0</v>
      </c>
      <c r="J68" s="62" t="str">
        <f t="shared" si="4"/>
        <v>1900/01/00</v>
      </c>
      <c r="K68" s="70"/>
      <c r="L68" s="85" t="str">
        <f t="shared" si="1"/>
        <v/>
      </c>
    </row>
    <row r="69" spans="2:12" s="54" customFormat="1" x14ac:dyDescent="0.2">
      <c r="B69" s="62">
        <v>1</v>
      </c>
      <c r="C69" s="54">
        <v>50</v>
      </c>
      <c r="D69" s="65" t="str">
        <f>IF(LEFT('Lane 1'!J69,1)="M","M",IF(LEFT('Lane 1'!J69,1)="B","M",IF(LEFT('Lane 1'!J69,1)="O","M",IF(LEFT('Lane 1'!J69,1)="F","F",IF(LEFT('Lane 1'!J69,1)="G","F","ERROR")))))</f>
        <v>F</v>
      </c>
      <c r="E69" s="63" t="str">
        <f>PROPER('Lane 1'!G69)</f>
        <v/>
      </c>
      <c r="F69" s="63" t="str">
        <f>PROPER('Lane 1'!H69)</f>
        <v/>
      </c>
      <c r="G69" s="64" t="e">
        <f>VLOOKUP(Instructions!$C$28,Clubs_Info,3,FALSE)</f>
        <v>#N/A</v>
      </c>
      <c r="H69" s="65">
        <f>'Lane 1'!I69</f>
        <v>0</v>
      </c>
      <c r="I69" s="63">
        <f>'Lane 1'!F69</f>
        <v>0</v>
      </c>
      <c r="J69" s="62" t="str">
        <f t="shared" si="4"/>
        <v>1900/01/00</v>
      </c>
      <c r="K69" s="70"/>
      <c r="L69" s="85" t="str">
        <f t="shared" si="1"/>
        <v/>
      </c>
    </row>
    <row r="70" spans="2:12" s="54" customFormat="1" x14ac:dyDescent="0.2">
      <c r="B70" s="62">
        <v>1</v>
      </c>
      <c r="C70" s="54">
        <v>50</v>
      </c>
      <c r="D70" s="65" t="str">
        <f>IF(LEFT('Lane 1'!J70,1)="M","M",IF(LEFT('Lane 1'!J70,1)="B","M",IF(LEFT('Lane 1'!J70,1)="O","M",IF(LEFT('Lane 1'!J70,1)="F","F",IF(LEFT('Lane 1'!J70,1)="G","F","ERROR")))))</f>
        <v>F</v>
      </c>
      <c r="E70" s="63" t="str">
        <f>PROPER('Lane 1'!G70)</f>
        <v/>
      </c>
      <c r="F70" s="63" t="str">
        <f>PROPER('Lane 1'!H70)</f>
        <v/>
      </c>
      <c r="G70" s="64" t="e">
        <f>VLOOKUP(Instructions!$C$28,Clubs_Info,3,FALSE)</f>
        <v>#N/A</v>
      </c>
      <c r="H70" s="65">
        <f>'Lane 1'!I70</f>
        <v>0</v>
      </c>
      <c r="I70" s="63">
        <f>'Lane 1'!F70</f>
        <v>0</v>
      </c>
      <c r="J70" s="62" t="str">
        <f t="shared" si="4"/>
        <v>1900/01/00</v>
      </c>
      <c r="K70" s="70"/>
      <c r="L70" s="85" t="str">
        <f t="shared" si="1"/>
        <v/>
      </c>
    </row>
    <row r="71" spans="2:12" s="54" customFormat="1" x14ac:dyDescent="0.2">
      <c r="B71" s="62">
        <v>1</v>
      </c>
      <c r="C71" s="54">
        <v>51</v>
      </c>
      <c r="D71" s="65" t="str">
        <f>IF(LEFT('Lane 1'!J71,1)="M","M",IF(LEFT('Lane 1'!J71,1)="B","M",IF(LEFT('Lane 1'!J71,1)="O","M",IF(LEFT('Lane 1'!J71,1)="F","F",IF(LEFT('Lane 1'!J71,1)="G","F","ERROR")))))</f>
        <v>M</v>
      </c>
      <c r="E71" s="63" t="str">
        <f>PROPER('Lane 1'!G71)</f>
        <v/>
      </c>
      <c r="F71" s="63" t="str">
        <f>PROPER('Lane 1'!H71)</f>
        <v/>
      </c>
      <c r="G71" s="64" t="e">
        <f>VLOOKUP(Instructions!$C$28,Clubs_Info,3,FALSE)</f>
        <v>#N/A</v>
      </c>
      <c r="H71" s="65">
        <f>'Lane 1'!I71</f>
        <v>0</v>
      </c>
      <c r="I71" s="63">
        <f>'Lane 1'!F71</f>
        <v>0</v>
      </c>
      <c r="J71" s="62" t="str">
        <f t="shared" si="4"/>
        <v>1900/01/00</v>
      </c>
      <c r="K71" s="70"/>
      <c r="L71" s="85" t="str">
        <f t="shared" si="1"/>
        <v/>
      </c>
    </row>
    <row r="72" spans="2:12" s="54" customFormat="1" x14ac:dyDescent="0.2">
      <c r="B72" s="62">
        <v>1</v>
      </c>
      <c r="C72" s="54">
        <v>51</v>
      </c>
      <c r="D72" s="65" t="str">
        <f>IF(LEFT('Lane 1'!J72,1)="M","M",IF(LEFT('Lane 1'!J72,1)="B","M",IF(LEFT('Lane 1'!J72,1)="O","M",IF(LEFT('Lane 1'!J72,1)="F","F",IF(LEFT('Lane 1'!J72,1)="G","F","ERROR")))))</f>
        <v>M</v>
      </c>
      <c r="E72" s="63" t="str">
        <f>PROPER('Lane 1'!G72)</f>
        <v/>
      </c>
      <c r="F72" s="63" t="str">
        <f>PROPER('Lane 1'!H72)</f>
        <v/>
      </c>
      <c r="G72" s="64" t="e">
        <f>VLOOKUP(Instructions!$C$28,Clubs_Info,3,FALSE)</f>
        <v>#N/A</v>
      </c>
      <c r="H72" s="65">
        <f>'Lane 1'!I72</f>
        <v>0</v>
      </c>
      <c r="I72" s="63">
        <f>'Lane 1'!F72</f>
        <v>0</v>
      </c>
      <c r="J72" s="62" t="str">
        <f t="shared" si="4"/>
        <v>1900/01/00</v>
      </c>
      <c r="K72" s="70"/>
      <c r="L72" s="85" t="str">
        <f t="shared" si="1"/>
        <v/>
      </c>
    </row>
    <row r="73" spans="2:12" s="54" customFormat="1" x14ac:dyDescent="0.2">
      <c r="B73" s="62">
        <v>1</v>
      </c>
      <c r="C73" s="54">
        <v>51</v>
      </c>
      <c r="D73" s="65" t="str">
        <f>IF(LEFT('Lane 1'!J73,1)="M","M",IF(LEFT('Lane 1'!J73,1)="B","M",IF(LEFT('Lane 1'!J73,1)="O","M",IF(LEFT('Lane 1'!J73,1)="F","F",IF(LEFT('Lane 1'!J73,1)="G","F","ERROR")))))</f>
        <v>M</v>
      </c>
      <c r="E73" s="63" t="str">
        <f>PROPER('Lane 1'!G73)</f>
        <v/>
      </c>
      <c r="F73" s="63" t="str">
        <f>PROPER('Lane 1'!H73)</f>
        <v/>
      </c>
      <c r="G73" s="64" t="e">
        <f>VLOOKUP(Instructions!$C$28,Clubs_Info,3,FALSE)</f>
        <v>#N/A</v>
      </c>
      <c r="H73" s="65">
        <f>'Lane 1'!I73</f>
        <v>0</v>
      </c>
      <c r="I73" s="63">
        <f>'Lane 1'!F73</f>
        <v>0</v>
      </c>
      <c r="J73" s="62" t="str">
        <f t="shared" si="4"/>
        <v>1900/01/00</v>
      </c>
      <c r="K73" s="70"/>
      <c r="L73" s="85" t="str">
        <f t="shared" si="1"/>
        <v/>
      </c>
    </row>
    <row r="74" spans="2:12" s="54" customFormat="1" x14ac:dyDescent="0.2">
      <c r="B74" s="62">
        <v>1</v>
      </c>
      <c r="C74" s="54">
        <v>51</v>
      </c>
      <c r="D74" s="65" t="str">
        <f>IF(LEFT('Lane 1'!J74,1)="M","M",IF(LEFT('Lane 1'!J74,1)="B","M",IF(LEFT('Lane 1'!J74,1)="O","M",IF(LEFT('Lane 1'!J74,1)="F","F",IF(LEFT('Lane 1'!J74,1)="G","F","ERROR")))))</f>
        <v>M</v>
      </c>
      <c r="E74" s="63" t="str">
        <f>PROPER('Lane 1'!G74)</f>
        <v/>
      </c>
      <c r="F74" s="63" t="str">
        <f>PROPER('Lane 1'!H74)</f>
        <v/>
      </c>
      <c r="G74" s="64" t="e">
        <f>VLOOKUP(Instructions!$C$28,Clubs_Info,3,FALSE)</f>
        <v>#N/A</v>
      </c>
      <c r="H74" s="65">
        <f>'Lane 1'!I74</f>
        <v>0</v>
      </c>
      <c r="I74" s="63">
        <f>'Lane 1'!F74</f>
        <v>0</v>
      </c>
      <c r="J74" s="62" t="str">
        <f t="shared" si="4"/>
        <v>1900/01/00</v>
      </c>
      <c r="K74" s="70"/>
      <c r="L74" s="85" t="str">
        <f t="shared" si="1"/>
        <v/>
      </c>
    </row>
    <row r="75" spans="2:12" s="54" customFormat="1" x14ac:dyDescent="0.2">
      <c r="B75" s="62">
        <v>1</v>
      </c>
      <c r="C75" s="54">
        <v>52</v>
      </c>
      <c r="D75" s="65" t="str">
        <f>IF(LEFT('Lane 1'!J75,1)="M","M",IF(LEFT('Lane 1'!J75,1)="B","M",IF(LEFT('Lane 1'!J75,1)="O","M",IF(LEFT('Lane 1'!J75,1)="F","F",IF(LEFT('Lane 1'!J75,1)="G","F","ERROR")))))</f>
        <v>F</v>
      </c>
      <c r="E75" s="63" t="str">
        <f>PROPER('Lane 1'!G75)</f>
        <v/>
      </c>
      <c r="F75" s="63" t="str">
        <f>PROPER('Lane 1'!H75)</f>
        <v/>
      </c>
      <c r="G75" s="64" t="e">
        <f>VLOOKUP(Instructions!$C$28,Clubs_Info,3,FALSE)</f>
        <v>#N/A</v>
      </c>
      <c r="H75" s="65">
        <f>'Lane 1'!I75</f>
        <v>0</v>
      </c>
      <c r="I75" s="63">
        <f>'Lane 1'!F75</f>
        <v>0</v>
      </c>
      <c r="J75" s="62" t="str">
        <f t="shared" si="4"/>
        <v>1900/01/00</v>
      </c>
      <c r="K75" s="70"/>
      <c r="L75" s="85" t="str">
        <f t="shared" si="1"/>
        <v/>
      </c>
    </row>
    <row r="76" spans="2:12" s="54" customFormat="1" x14ac:dyDescent="0.2">
      <c r="B76" s="62">
        <v>1</v>
      </c>
      <c r="C76" s="54">
        <v>52</v>
      </c>
      <c r="D76" s="65" t="str">
        <f>IF(LEFT('Lane 1'!J76,1)="M","M",IF(LEFT('Lane 1'!J76,1)="B","M",IF(LEFT('Lane 1'!J76,1)="O","M",IF(LEFT('Lane 1'!J76,1)="F","F",IF(LEFT('Lane 1'!J76,1)="G","F","ERROR")))))</f>
        <v>F</v>
      </c>
      <c r="E76" s="63" t="str">
        <f>PROPER('Lane 1'!G76)</f>
        <v/>
      </c>
      <c r="F76" s="63" t="str">
        <f>PROPER('Lane 1'!H76)</f>
        <v/>
      </c>
      <c r="G76" s="64" t="e">
        <f>VLOOKUP(Instructions!$C$28,Clubs_Info,3,FALSE)</f>
        <v>#N/A</v>
      </c>
      <c r="H76" s="65">
        <f>'Lane 1'!I76</f>
        <v>0</v>
      </c>
      <c r="I76" s="63">
        <f>'Lane 1'!F76</f>
        <v>0</v>
      </c>
      <c r="J76" s="62" t="str">
        <f t="shared" si="4"/>
        <v>1900/01/00</v>
      </c>
      <c r="K76" s="70"/>
      <c r="L76" s="85" t="str">
        <f t="shared" si="1"/>
        <v/>
      </c>
    </row>
    <row r="77" spans="2:12" s="54" customFormat="1" x14ac:dyDescent="0.2">
      <c r="B77" s="62">
        <v>1</v>
      </c>
      <c r="C77" s="54">
        <v>52</v>
      </c>
      <c r="D77" s="65" t="str">
        <f>IF(LEFT('Lane 1'!J77,1)="M","M",IF(LEFT('Lane 1'!J77,1)="B","M",IF(LEFT('Lane 1'!J77,1)="O","M",IF(LEFT('Lane 1'!J77,1)="F","F",IF(LEFT('Lane 1'!J77,1)="G","F","ERROR")))))</f>
        <v>F</v>
      </c>
      <c r="E77" s="63" t="str">
        <f>PROPER('Lane 1'!G77)</f>
        <v/>
      </c>
      <c r="F77" s="63" t="str">
        <f>PROPER('Lane 1'!H77)</f>
        <v/>
      </c>
      <c r="G77" s="64" t="e">
        <f>VLOOKUP(Instructions!$C$28,Clubs_Info,3,FALSE)</f>
        <v>#N/A</v>
      </c>
      <c r="H77" s="65">
        <f>'Lane 1'!I77</f>
        <v>0</v>
      </c>
      <c r="I77" s="63">
        <f>'Lane 1'!F77</f>
        <v>0</v>
      </c>
      <c r="J77" s="62" t="str">
        <f t="shared" si="4"/>
        <v>1900/01/00</v>
      </c>
      <c r="K77" s="70"/>
      <c r="L77" s="85" t="str">
        <f t="shared" si="1"/>
        <v/>
      </c>
    </row>
    <row r="78" spans="2:12" s="54" customFormat="1" x14ac:dyDescent="0.2">
      <c r="B78" s="62">
        <v>1</v>
      </c>
      <c r="C78" s="54">
        <v>52</v>
      </c>
      <c r="D78" s="65" t="str">
        <f>IF(LEFT('Lane 1'!J78,1)="M","M",IF(LEFT('Lane 1'!J78,1)="B","M",IF(LEFT('Lane 1'!J78,1)="O","M",IF(LEFT('Lane 1'!J78,1)="F","F",IF(LEFT('Lane 1'!J78,1)="G","F","ERROR")))))</f>
        <v>F</v>
      </c>
      <c r="E78" s="63" t="str">
        <f>PROPER('Lane 1'!G78)</f>
        <v/>
      </c>
      <c r="F78" s="63" t="str">
        <f>PROPER('Lane 1'!H78)</f>
        <v/>
      </c>
      <c r="G78" s="64" t="e">
        <f>VLOOKUP(Instructions!$C$28,Clubs_Info,3,FALSE)</f>
        <v>#N/A</v>
      </c>
      <c r="H78" s="65">
        <f>'Lane 1'!I78</f>
        <v>0</v>
      </c>
      <c r="I78" s="63">
        <f>'Lane 1'!F78</f>
        <v>0</v>
      </c>
      <c r="J78" s="62" t="str">
        <f t="shared" si="4"/>
        <v>1900/01/00</v>
      </c>
      <c r="K78" s="70"/>
      <c r="L78" s="85" t="str">
        <f t="shared" si="1"/>
        <v/>
      </c>
    </row>
    <row r="79" spans="2:12" s="54" customFormat="1" x14ac:dyDescent="0.2">
      <c r="B79" s="62">
        <v>1</v>
      </c>
      <c r="C79" s="54">
        <v>53</v>
      </c>
      <c r="D79" s="65" t="str">
        <f>IF(LEFT('Lane 1'!J79,1)="M","M",IF(LEFT('Lane 1'!J79,1)="B","M",IF(LEFT('Lane 1'!J79,1)="O","M",IF(LEFT('Lane 1'!J79,1)="F","F",IF(LEFT('Lane 1'!J79,1)="G","F","ERROR")))))</f>
        <v>M</v>
      </c>
      <c r="E79" s="63" t="str">
        <f>PROPER('Lane 1'!G79)</f>
        <v/>
      </c>
      <c r="F79" s="63" t="str">
        <f>PROPER('Lane 1'!H79)</f>
        <v/>
      </c>
      <c r="G79" s="64" t="e">
        <f>VLOOKUP(Instructions!$C$28,Clubs_Info,3,FALSE)</f>
        <v>#N/A</v>
      </c>
      <c r="H79" s="65">
        <f>'Lane 1'!I79</f>
        <v>0</v>
      </c>
      <c r="I79" s="63">
        <f>'Lane 1'!F79</f>
        <v>0</v>
      </c>
      <c r="J79" s="62" t="str">
        <f t="shared" si="4"/>
        <v>1900/01/00</v>
      </c>
      <c r="K79" s="70"/>
      <c r="L79" s="85" t="str">
        <f t="shared" si="1"/>
        <v/>
      </c>
    </row>
    <row r="80" spans="2:12" s="54" customFormat="1" x14ac:dyDescent="0.2">
      <c r="B80" s="62">
        <v>1</v>
      </c>
      <c r="C80" s="54">
        <v>53</v>
      </c>
      <c r="D80" s="65" t="str">
        <f>IF(LEFT('Lane 1'!J80,1)="M","M",IF(LEFT('Lane 1'!J80,1)="B","M",IF(LEFT('Lane 1'!J80,1)="O","M",IF(LEFT('Lane 1'!J80,1)="F","F",IF(LEFT('Lane 1'!J80,1)="G","F","ERROR")))))</f>
        <v>F</v>
      </c>
      <c r="E80" s="63" t="str">
        <f>PROPER('Lane 1'!G80)</f>
        <v/>
      </c>
      <c r="F80" s="63" t="str">
        <f>PROPER('Lane 1'!H80)</f>
        <v/>
      </c>
      <c r="G80" s="64" t="e">
        <f>VLOOKUP(Instructions!$C$28,Clubs_Info,3,FALSE)</f>
        <v>#N/A</v>
      </c>
      <c r="H80" s="65">
        <f>'Lane 1'!I80</f>
        <v>0</v>
      </c>
      <c r="I80" s="63">
        <f>'Lane 1'!F80</f>
        <v>0</v>
      </c>
      <c r="J80" s="62" t="str">
        <f t="shared" si="4"/>
        <v>1900/01/00</v>
      </c>
      <c r="K80" s="70"/>
      <c r="L80" s="85" t="str">
        <f t="shared" si="1"/>
        <v/>
      </c>
    </row>
    <row r="81" spans="2:12" s="54" customFormat="1" x14ac:dyDescent="0.2">
      <c r="B81" s="62">
        <v>1</v>
      </c>
      <c r="C81" s="54">
        <v>53</v>
      </c>
      <c r="D81" s="65" t="str">
        <f>IF(LEFT('Lane 1'!J81,1)="M","M",IF(LEFT('Lane 1'!J81,1)="B","M",IF(LEFT('Lane 1'!J81,1)="O","M",IF(LEFT('Lane 1'!J81,1)="F","F",IF(LEFT('Lane 1'!J81,1)="G","F","ERROR")))))</f>
        <v>M</v>
      </c>
      <c r="E81" s="63" t="str">
        <f>PROPER('Lane 1'!G81)</f>
        <v/>
      </c>
      <c r="F81" s="63" t="str">
        <f>PROPER('Lane 1'!H81)</f>
        <v/>
      </c>
      <c r="G81" s="64" t="e">
        <f>VLOOKUP(Instructions!$C$28,Clubs_Info,3,FALSE)</f>
        <v>#N/A</v>
      </c>
      <c r="H81" s="65">
        <f>'Lane 1'!I81</f>
        <v>0</v>
      </c>
      <c r="I81" s="63">
        <f>'Lane 1'!F81</f>
        <v>0</v>
      </c>
      <c r="J81" s="62" t="str">
        <f t="shared" si="4"/>
        <v>1900/01/00</v>
      </c>
      <c r="K81" s="70"/>
      <c r="L81" s="85" t="str">
        <f t="shared" si="1"/>
        <v/>
      </c>
    </row>
    <row r="82" spans="2:12" s="54" customFormat="1" x14ac:dyDescent="0.2">
      <c r="B82" s="62">
        <v>1</v>
      </c>
      <c r="C82" s="54">
        <v>53</v>
      </c>
      <c r="D82" s="65" t="str">
        <f>IF(LEFT('Lane 1'!J82,1)="M","M",IF(LEFT('Lane 1'!J82,1)="B","M",IF(LEFT('Lane 1'!J82,1)="O","M",IF(LEFT('Lane 1'!J82,1)="F","F",IF(LEFT('Lane 1'!J82,1)="G","F","ERROR")))))</f>
        <v>F</v>
      </c>
      <c r="E82" s="63" t="str">
        <f>PROPER('Lane 1'!G82)</f>
        <v/>
      </c>
      <c r="F82" s="63" t="str">
        <f>PROPER('Lane 1'!H82)</f>
        <v/>
      </c>
      <c r="G82" s="64" t="e">
        <f>VLOOKUP(Instructions!$C$28,Clubs_Info,3,FALSE)</f>
        <v>#N/A</v>
      </c>
      <c r="H82" s="65">
        <f>'Lane 1'!I82</f>
        <v>0</v>
      </c>
      <c r="I82" s="63">
        <f>'Lane 1'!F82</f>
        <v>0</v>
      </c>
      <c r="J82" s="62" t="str">
        <f t="shared" si="4"/>
        <v>1900/01/00</v>
      </c>
      <c r="K82" s="70"/>
      <c r="L82" s="85" t="str">
        <f t="shared" si="1"/>
        <v/>
      </c>
    </row>
    <row r="83" spans="2:12" s="54" customFormat="1" x14ac:dyDescent="0.2">
      <c r="B83" s="62">
        <v>1</v>
      </c>
      <c r="C83" s="54">
        <v>53</v>
      </c>
      <c r="D83" s="65" t="str">
        <f>IF(LEFT('Lane 1'!J83,1)="M","M",IF(LEFT('Lane 1'!J83,1)="B","M",IF(LEFT('Lane 1'!J83,1)="O","M",IF(LEFT('Lane 1'!J83,1)="F","F",IF(LEFT('Lane 1'!J83,1)="G","F","ERROR")))))</f>
        <v>M</v>
      </c>
      <c r="E83" s="63" t="str">
        <f>PROPER('Lane 1'!G83)</f>
        <v/>
      </c>
      <c r="F83" s="63" t="str">
        <f>PROPER('Lane 1'!H83)</f>
        <v/>
      </c>
      <c r="G83" s="64" t="e">
        <f>VLOOKUP(Instructions!$C$28,Clubs_Info,3,FALSE)</f>
        <v>#N/A</v>
      </c>
      <c r="H83" s="65">
        <f>'Lane 1'!I83</f>
        <v>0</v>
      </c>
      <c r="I83" s="63">
        <f>'Lane 1'!F83</f>
        <v>0</v>
      </c>
      <c r="J83" s="62" t="str">
        <f t="shared" si="4"/>
        <v>1900/01/00</v>
      </c>
      <c r="K83" s="70"/>
      <c r="L83" s="85" t="str">
        <f t="shared" si="1"/>
        <v/>
      </c>
    </row>
    <row r="84" spans="2:12" s="54" customFormat="1" x14ac:dyDescent="0.2">
      <c r="B84" s="62">
        <v>1</v>
      </c>
      <c r="C84" s="54">
        <v>53</v>
      </c>
      <c r="D84" s="65" t="str">
        <f>IF(LEFT('Lane 1'!J84,1)="M","M",IF(LEFT('Lane 1'!J84,1)="B","M",IF(LEFT('Lane 1'!J84,1)="O","M",IF(LEFT('Lane 1'!J84,1)="F","F",IF(LEFT('Lane 1'!J84,1)="G","F","ERROR")))))</f>
        <v>F</v>
      </c>
      <c r="E84" s="63" t="str">
        <f>PROPER('Lane 1'!G84)</f>
        <v/>
      </c>
      <c r="F84" s="63" t="str">
        <f>PROPER('Lane 1'!H84)</f>
        <v/>
      </c>
      <c r="G84" s="64" t="e">
        <f>VLOOKUP(Instructions!$C$28,Clubs_Info,3,FALSE)</f>
        <v>#N/A</v>
      </c>
      <c r="H84" s="65">
        <f>'Lane 1'!I84</f>
        <v>0</v>
      </c>
      <c r="I84" s="63">
        <f>'Lane 1'!F84</f>
        <v>0</v>
      </c>
      <c r="J84" s="62" t="str">
        <f t="shared" si="4"/>
        <v>1900/01/00</v>
      </c>
      <c r="K84" s="70"/>
      <c r="L84" s="85" t="str">
        <f t="shared" si="1"/>
        <v/>
      </c>
    </row>
    <row r="85" spans="2:12" s="54" customFormat="1" x14ac:dyDescent="0.2">
      <c r="B85" s="62">
        <v>1</v>
      </c>
      <c r="C85" s="54">
        <v>53</v>
      </c>
      <c r="D85" s="65" t="str">
        <f>IF(LEFT('Lane 1'!J85,1)="M","M",IF(LEFT('Lane 1'!J85,1)="B","M",IF(LEFT('Lane 1'!J85,1)="O","M",IF(LEFT('Lane 1'!J85,1)="F","F",IF(LEFT('Lane 1'!J85,1)="G","F","ERROR")))))</f>
        <v>M</v>
      </c>
      <c r="E85" s="63" t="str">
        <f>PROPER('Lane 1'!G85)</f>
        <v/>
      </c>
      <c r="F85" s="63" t="str">
        <f>PROPER('Lane 1'!H85)</f>
        <v/>
      </c>
      <c r="G85" s="64" t="e">
        <f>VLOOKUP(Instructions!$C$28,Clubs_Info,3,FALSE)</f>
        <v>#N/A</v>
      </c>
      <c r="H85" s="65">
        <f>'Lane 1'!I85</f>
        <v>0</v>
      </c>
      <c r="I85" s="63">
        <f>'Lane 1'!F85</f>
        <v>0</v>
      </c>
      <c r="J85" s="62" t="str">
        <f t="shared" si="4"/>
        <v>1900/01/00</v>
      </c>
      <c r="K85" s="70"/>
      <c r="L85" s="85" t="str">
        <f t="shared" si="1"/>
        <v/>
      </c>
    </row>
    <row r="86" spans="2:12" s="54" customFormat="1" x14ac:dyDescent="0.2">
      <c r="B86" s="62">
        <v>1</v>
      </c>
      <c r="C86" s="54">
        <v>53</v>
      </c>
      <c r="D86" s="65" t="str">
        <f>IF(LEFT('Lane 1'!J86,1)="M","M",IF(LEFT('Lane 1'!J86,1)="B","M",IF(LEFT('Lane 1'!J86,1)="O","M",IF(LEFT('Lane 1'!J86,1)="F","F",IF(LEFT('Lane 1'!J86,1)="G","F","ERROR")))))</f>
        <v>F</v>
      </c>
      <c r="E86" s="63" t="str">
        <f>PROPER('Lane 1'!G86)</f>
        <v/>
      </c>
      <c r="F86" s="63" t="str">
        <f>PROPER('Lane 1'!H86)</f>
        <v/>
      </c>
      <c r="G86" s="64" t="e">
        <f>VLOOKUP(Instructions!$C$28,Clubs_Info,3,FALSE)</f>
        <v>#N/A</v>
      </c>
      <c r="H86" s="65">
        <f>'Lane 1'!I86</f>
        <v>0</v>
      </c>
      <c r="I86" s="63">
        <f>'Lane 1'!F86</f>
        <v>0</v>
      </c>
      <c r="J86" s="62" t="str">
        <f t="shared" si="4"/>
        <v>1900/01/00</v>
      </c>
      <c r="K86" s="70"/>
      <c r="L86" s="85" t="str">
        <f t="shared" si="1"/>
        <v/>
      </c>
    </row>
    <row r="87" spans="2:12" s="54" customFormat="1" x14ac:dyDescent="0.2">
      <c r="B87" s="62">
        <v>1</v>
      </c>
      <c r="C87" s="54">
        <v>53</v>
      </c>
      <c r="D87" s="65" t="str">
        <f>IF(LEFT('Lane 1'!J87,1)="M","M",IF(LEFT('Lane 1'!J87,1)="B","M",IF(LEFT('Lane 1'!J87,1)="O","M",IF(LEFT('Lane 1'!J87,1)="F","F",IF(LEFT('Lane 1'!J87,1)="G","F","ERROR")))))</f>
        <v>M</v>
      </c>
      <c r="E87" s="63" t="str">
        <f>PROPER('Lane 1'!G87)</f>
        <v/>
      </c>
      <c r="F87" s="63" t="str">
        <f>PROPER('Lane 1'!H87)</f>
        <v/>
      </c>
      <c r="G87" s="64" t="e">
        <f>VLOOKUP(Instructions!$C$28,Clubs_Info,3,FALSE)</f>
        <v>#N/A</v>
      </c>
      <c r="H87" s="65">
        <f>'Lane 1'!I87</f>
        <v>0</v>
      </c>
      <c r="I87" s="63">
        <f>'Lane 1'!F87</f>
        <v>0</v>
      </c>
      <c r="J87" s="62" t="str">
        <f t="shared" si="4"/>
        <v>1900/01/00</v>
      </c>
      <c r="K87" s="70"/>
      <c r="L87" s="85" t="str">
        <f t="shared" si="1"/>
        <v/>
      </c>
    </row>
    <row r="88" spans="2:12" s="54" customFormat="1" x14ac:dyDescent="0.2">
      <c r="B88" s="62">
        <v>1</v>
      </c>
      <c r="C88" s="54">
        <v>53</v>
      </c>
      <c r="D88" s="65" t="str">
        <f>IF(LEFT('Lane 1'!J88,1)="M","M",IF(LEFT('Lane 1'!J88,1)="B","M",IF(LEFT('Lane 1'!J88,1)="O","M",IF(LEFT('Lane 1'!J88,1)="F","F",IF(LEFT('Lane 1'!J88,1)="G","F","ERROR")))))</f>
        <v>F</v>
      </c>
      <c r="E88" s="63" t="str">
        <f>PROPER('Lane 1'!G88)</f>
        <v/>
      </c>
      <c r="F88" s="63" t="str">
        <f>PROPER('Lane 1'!H88)</f>
        <v/>
      </c>
      <c r="G88" s="64" t="e">
        <f>VLOOKUP(Instructions!$C$28,Clubs_Info,3,FALSE)</f>
        <v>#N/A</v>
      </c>
      <c r="H88" s="65">
        <f>'Lane 1'!I88</f>
        <v>0</v>
      </c>
      <c r="I88" s="63">
        <f>'Lane 1'!F88</f>
        <v>0</v>
      </c>
      <c r="J88" s="62" t="str">
        <f t="shared" si="4"/>
        <v>1900/01/00</v>
      </c>
      <c r="K88" s="70"/>
      <c r="L88" s="85" t="str">
        <f t="shared" si="1"/>
        <v/>
      </c>
    </row>
    <row r="89" spans="2:12" s="54" customFormat="1" x14ac:dyDescent="0.2">
      <c r="B89" s="62">
        <v>2</v>
      </c>
      <c r="C89" s="54">
        <v>1</v>
      </c>
      <c r="D89" s="63" t="str">
        <f>IF(LEFT('Lane 2'!J3,1)="M","M",IF(LEFT('Lane 2'!J3,1)="B","M",IF(LEFT('Lane 2'!J3,1)="O","M",IF(LEFT('Lane 2'!J3,1)="F","F",IF(LEFT('Lane 2'!J3,1)="G","F","ERROR")))))</f>
        <v>M</v>
      </c>
      <c r="E89" s="63" t="str">
        <f>PROPER('Lane 2'!G3)</f>
        <v/>
      </c>
      <c r="F89" s="63" t="str">
        <f>PROPER('Lane 2'!H3)</f>
        <v/>
      </c>
      <c r="G89" s="64" t="e">
        <f>VLOOKUP(Instructions!$F$28,Clubs_Info,3,FALSE)</f>
        <v>#N/A</v>
      </c>
      <c r="H89" s="65">
        <f>'Lane 2'!I3</f>
        <v>0</v>
      </c>
      <c r="I89" s="63">
        <f>'Lane 2'!F3</f>
        <v>0</v>
      </c>
      <c r="J89" s="62" t="str">
        <f t="shared" ref="J89:J94" si="5">(TEXT(H89,"YYYY/MM/DD"))</f>
        <v>1900/01/00</v>
      </c>
      <c r="K89" s="70"/>
      <c r="L89" s="85" t="str">
        <f t="shared" si="1"/>
        <v/>
      </c>
    </row>
    <row r="90" spans="2:12" s="54" customFormat="1" x14ac:dyDescent="0.2">
      <c r="B90" s="62">
        <v>2</v>
      </c>
      <c r="C90" s="54">
        <v>2</v>
      </c>
      <c r="D90" s="63" t="str">
        <f>IF(LEFT('Lane 2'!J4,1)="M","M",IF(LEFT('Lane 2'!J4,1)="B","M",IF(LEFT('Lane 2'!J4,1)="O","M",IF(LEFT('Lane 2'!J4,1)="F","F",IF(LEFT('Lane 2'!J4,1)="G","F","ERROR")))))</f>
        <v>F</v>
      </c>
      <c r="E90" s="63" t="str">
        <f>PROPER('Lane 2'!G4)</f>
        <v/>
      </c>
      <c r="F90" s="63" t="str">
        <f>PROPER('Lane 2'!H4)</f>
        <v/>
      </c>
      <c r="G90" s="64" t="e">
        <f>VLOOKUP(Instructions!$F$28,Clubs_Info,3,FALSE)</f>
        <v>#N/A</v>
      </c>
      <c r="H90" s="65">
        <f>'Lane 2'!I4</f>
        <v>0</v>
      </c>
      <c r="I90" s="63">
        <f>'Lane 2'!F4</f>
        <v>0</v>
      </c>
      <c r="J90" s="62" t="str">
        <f t="shared" si="5"/>
        <v>1900/01/00</v>
      </c>
      <c r="K90" s="70"/>
      <c r="L90" s="85" t="str">
        <f t="shared" si="1"/>
        <v/>
      </c>
    </row>
    <row r="91" spans="2:12" s="54" customFormat="1" x14ac:dyDescent="0.2">
      <c r="B91" s="62">
        <v>2</v>
      </c>
      <c r="C91" s="54">
        <v>3</v>
      </c>
      <c r="D91" s="63" t="str">
        <f>IF(LEFT('Lane 2'!J5,1)="M","M",IF(LEFT('Lane 2'!J5,1)="B","M",IF(LEFT('Lane 2'!J5,1)="O","M",IF(LEFT('Lane 2'!J5,1)="F","F",IF(LEFT('Lane 2'!J5,1)="G","F","ERROR")))))</f>
        <v>M</v>
      </c>
      <c r="E91" s="63" t="str">
        <f>PROPER('Lane 2'!G5)</f>
        <v/>
      </c>
      <c r="F91" s="63" t="str">
        <f>PROPER('Lane 2'!H5)</f>
        <v/>
      </c>
      <c r="G91" s="64" t="e">
        <f>VLOOKUP(Instructions!$F$28,Clubs_Info,3,FALSE)</f>
        <v>#N/A</v>
      </c>
      <c r="H91" s="65">
        <f>'Lane 2'!I5</f>
        <v>0</v>
      </c>
      <c r="I91" s="63">
        <f>'Lane 2'!F5</f>
        <v>0</v>
      </c>
      <c r="J91" s="62" t="str">
        <f t="shared" si="5"/>
        <v>1900/01/00</v>
      </c>
      <c r="K91" s="70"/>
      <c r="L91" s="85" t="str">
        <f t="shared" si="1"/>
        <v/>
      </c>
    </row>
    <row r="92" spans="2:12" s="54" customFormat="1" x14ac:dyDescent="0.2">
      <c r="B92" s="62">
        <v>2</v>
      </c>
      <c r="C92" s="54">
        <v>4</v>
      </c>
      <c r="D92" s="63" t="str">
        <f>IF(LEFT('Lane 2'!J6,1)="M","M",IF(LEFT('Lane 2'!J6,1)="B","M",IF(LEFT('Lane 2'!J6,1)="O","M",IF(LEFT('Lane 2'!J6,1)="F","F",IF(LEFT('Lane 2'!J6,1)="G","F","ERROR")))))</f>
        <v>F</v>
      </c>
      <c r="E92" s="63" t="str">
        <f>PROPER('Lane 2'!G6)</f>
        <v/>
      </c>
      <c r="F92" s="63" t="str">
        <f>PROPER('Lane 2'!H6)</f>
        <v/>
      </c>
      <c r="G92" s="64" t="e">
        <f>VLOOKUP(Instructions!$F$28,Clubs_Info,3,FALSE)</f>
        <v>#N/A</v>
      </c>
      <c r="H92" s="65">
        <f>'Lane 2'!I6</f>
        <v>0</v>
      </c>
      <c r="I92" s="63">
        <f>'Lane 2'!F6</f>
        <v>0</v>
      </c>
      <c r="J92" s="62" t="str">
        <f t="shared" si="5"/>
        <v>1900/01/00</v>
      </c>
      <c r="K92" s="70"/>
      <c r="L92" s="85" t="str">
        <f t="shared" si="1"/>
        <v/>
      </c>
    </row>
    <row r="93" spans="2:12" s="54" customFormat="1" x14ac:dyDescent="0.2">
      <c r="B93" s="62">
        <v>2</v>
      </c>
      <c r="C93" s="54">
        <v>5</v>
      </c>
      <c r="D93" s="63" t="str">
        <f>IF(LEFT('Lane 2'!J7,1)="M","M",IF(LEFT('Lane 2'!J7,1)="B","M",IF(LEFT('Lane 2'!J7,1)="O","M",IF(LEFT('Lane 2'!J7,1)="F","F",IF(LEFT('Lane 2'!J7,1)="G","F","ERROR")))))</f>
        <v>M</v>
      </c>
      <c r="E93" s="63" t="str">
        <f>PROPER('Lane 2'!G7)</f>
        <v/>
      </c>
      <c r="F93" s="63" t="str">
        <f>PROPER('Lane 2'!H7)</f>
        <v/>
      </c>
      <c r="G93" s="64" t="e">
        <f>VLOOKUP(Instructions!$F$28,Clubs_Info,3,FALSE)</f>
        <v>#N/A</v>
      </c>
      <c r="H93" s="65">
        <f>'Lane 2'!I7</f>
        <v>0</v>
      </c>
      <c r="I93" s="63">
        <f>'Lane 2'!F7</f>
        <v>0</v>
      </c>
      <c r="J93" s="62" t="str">
        <f t="shared" si="5"/>
        <v>1900/01/00</v>
      </c>
      <c r="K93" s="70"/>
      <c r="L93" s="85" t="str">
        <f t="shared" si="1"/>
        <v/>
      </c>
    </row>
    <row r="94" spans="2:12" s="54" customFormat="1" x14ac:dyDescent="0.2">
      <c r="B94" s="62">
        <v>2</v>
      </c>
      <c r="C94" s="54">
        <v>6</v>
      </c>
      <c r="D94" s="63" t="str">
        <f>IF(LEFT('Lane 2'!J8,1)="M","M",IF(LEFT('Lane 2'!J8,1)="B","M",IF(LEFT('Lane 2'!J8,1)="O","M",IF(LEFT('Lane 2'!J8,1)="F","F",IF(LEFT('Lane 2'!J8,1)="G","F","ERROR")))))</f>
        <v>F</v>
      </c>
      <c r="E94" s="63" t="str">
        <f>PROPER('Lane 2'!G8)</f>
        <v/>
      </c>
      <c r="F94" s="63" t="str">
        <f>PROPER('Lane 2'!H8)</f>
        <v/>
      </c>
      <c r="G94" s="64" t="e">
        <f>VLOOKUP(Instructions!$F$28,Clubs_Info,3,FALSE)</f>
        <v>#N/A</v>
      </c>
      <c r="H94" s="65">
        <f>'Lane 2'!I8</f>
        <v>0</v>
      </c>
      <c r="I94" s="63">
        <f>'Lane 2'!F8</f>
        <v>0</v>
      </c>
      <c r="J94" s="62" t="str">
        <f t="shared" si="5"/>
        <v>1900/01/00</v>
      </c>
      <c r="K94" s="70"/>
      <c r="L94" s="85" t="str">
        <f t="shared" si="1"/>
        <v/>
      </c>
    </row>
    <row r="95" spans="2:12" s="54" customFormat="1" x14ac:dyDescent="0.2">
      <c r="B95" s="62">
        <v>2</v>
      </c>
      <c r="C95" s="54">
        <v>7</v>
      </c>
      <c r="D95" s="63" t="str">
        <f>IF(LEFT('Lane 2'!J9,1)="M","M",IF(LEFT('Lane 2'!J9,1)="B","M",IF(LEFT('Lane 2'!J9,1)="O","M",IF(LEFT('Lane 2'!J9,1)="F","F",IF(LEFT('Lane 2'!J9,1)="G","F","ERROR")))))</f>
        <v>M</v>
      </c>
      <c r="E95" s="63" t="str">
        <f>PROPER('Lane 2'!G9)</f>
        <v/>
      </c>
      <c r="F95" s="63" t="str">
        <f>PROPER('Lane 2'!H9)</f>
        <v/>
      </c>
      <c r="G95" s="64" t="e">
        <f>VLOOKUP(Instructions!$F$28,Clubs_Info,3,FALSE)</f>
        <v>#N/A</v>
      </c>
      <c r="H95" s="65">
        <f>'Lane 2'!I9</f>
        <v>0</v>
      </c>
      <c r="I95" s="63">
        <f>'Lane 2'!F9</f>
        <v>0</v>
      </c>
      <c r="J95" s="62" t="str">
        <f t="shared" ref="J95:J158" si="6">(TEXT(H95,"YYYY/MM/DD"))</f>
        <v>1900/01/00</v>
      </c>
      <c r="K95" s="70"/>
      <c r="L95" s="85" t="str">
        <f t="shared" si="1"/>
        <v/>
      </c>
    </row>
    <row r="96" spans="2:12" s="54" customFormat="1" x14ac:dyDescent="0.2">
      <c r="B96" s="62">
        <v>2</v>
      </c>
      <c r="C96" s="54">
        <v>7</v>
      </c>
      <c r="D96" s="63" t="str">
        <f>IF(LEFT('Lane 2'!J10,1)="M","M",IF(LEFT('Lane 2'!J10,1)="B","M",IF(LEFT('Lane 2'!J10,1)="O","M",IF(LEFT('Lane 2'!J10,1)="F","F",IF(LEFT('Lane 2'!J10,1)="G","F","ERROR")))))</f>
        <v>M</v>
      </c>
      <c r="E96" s="63" t="str">
        <f>PROPER('Lane 2'!G10)</f>
        <v/>
      </c>
      <c r="F96" s="63" t="str">
        <f>PROPER('Lane 2'!H10)</f>
        <v/>
      </c>
      <c r="G96" s="64" t="e">
        <f>VLOOKUP(Instructions!$F$28,Clubs_Info,3,FALSE)</f>
        <v>#N/A</v>
      </c>
      <c r="H96" s="65">
        <f>'Lane 2'!I10</f>
        <v>0</v>
      </c>
      <c r="I96" s="63">
        <f>'Lane 2'!F10</f>
        <v>0</v>
      </c>
      <c r="J96" s="62" t="str">
        <f t="shared" si="6"/>
        <v>1900/01/00</v>
      </c>
      <c r="K96" s="70"/>
      <c r="L96" s="85" t="str">
        <f t="shared" si="1"/>
        <v/>
      </c>
    </row>
    <row r="97" spans="2:12" s="54" customFormat="1" x14ac:dyDescent="0.2">
      <c r="B97" s="62">
        <v>2</v>
      </c>
      <c r="C97" s="54">
        <v>7</v>
      </c>
      <c r="D97" s="63" t="str">
        <f>IF(LEFT('Lane 2'!J11,1)="M","M",IF(LEFT('Lane 2'!J11,1)="B","M",IF(LEFT('Lane 2'!J11,1)="O","M",IF(LEFT('Lane 2'!J11,1)="F","F",IF(LEFT('Lane 2'!J11,1)="G","F","ERROR")))))</f>
        <v>M</v>
      </c>
      <c r="E97" s="63" t="str">
        <f>PROPER('Lane 2'!G11)</f>
        <v/>
      </c>
      <c r="F97" s="63" t="str">
        <f>PROPER('Lane 2'!H11)</f>
        <v/>
      </c>
      <c r="G97" s="64" t="e">
        <f>VLOOKUP(Instructions!$F$28,Clubs_Info,3,FALSE)</f>
        <v>#N/A</v>
      </c>
      <c r="H97" s="65">
        <f>'Lane 2'!I11</f>
        <v>0</v>
      </c>
      <c r="I97" s="63">
        <f>'Lane 2'!F11</f>
        <v>0</v>
      </c>
      <c r="J97" s="62" t="str">
        <f t="shared" si="6"/>
        <v>1900/01/00</v>
      </c>
      <c r="K97" s="70"/>
      <c r="L97" s="85" t="str">
        <f t="shared" si="1"/>
        <v/>
      </c>
    </row>
    <row r="98" spans="2:12" s="54" customFormat="1" x14ac:dyDescent="0.2">
      <c r="B98" s="62">
        <v>2</v>
      </c>
      <c r="C98" s="54">
        <v>7</v>
      </c>
      <c r="D98" s="63" t="str">
        <f>IF(LEFT('Lane 2'!J12,1)="M","M",IF(LEFT('Lane 2'!J12,1)="B","M",IF(LEFT('Lane 2'!J12,1)="O","M",IF(LEFT('Lane 2'!J12,1)="F","F",IF(LEFT('Lane 2'!J12,1)="G","F","ERROR")))))</f>
        <v>M</v>
      </c>
      <c r="E98" s="63" t="str">
        <f>PROPER('Lane 2'!G12)</f>
        <v/>
      </c>
      <c r="F98" s="63" t="str">
        <f>PROPER('Lane 2'!H12)</f>
        <v/>
      </c>
      <c r="G98" s="64" t="e">
        <f>VLOOKUP(Instructions!$F$28,Clubs_Info,3,FALSE)</f>
        <v>#N/A</v>
      </c>
      <c r="H98" s="65">
        <f>'Lane 2'!I12</f>
        <v>0</v>
      </c>
      <c r="I98" s="63">
        <f>'Lane 2'!F12</f>
        <v>0</v>
      </c>
      <c r="J98" s="62" t="str">
        <f t="shared" si="6"/>
        <v>1900/01/00</v>
      </c>
      <c r="K98" s="70"/>
      <c r="L98" s="85" t="str">
        <f t="shared" si="1"/>
        <v/>
      </c>
    </row>
    <row r="99" spans="2:12" s="54" customFormat="1" x14ac:dyDescent="0.2">
      <c r="B99" s="62">
        <v>2</v>
      </c>
      <c r="C99" s="54">
        <v>8</v>
      </c>
      <c r="D99" s="63" t="str">
        <f>IF(LEFT('Lane 2'!J13,1)="M","M",IF(LEFT('Lane 2'!J13,1)="B","M",IF(LEFT('Lane 2'!J13,1)="O","M",IF(LEFT('Lane 2'!J13,1)="F","F",IF(LEFT('Lane 2'!J13,1)="G","F","ERROR")))))</f>
        <v>F</v>
      </c>
      <c r="E99" s="63" t="str">
        <f>PROPER('Lane 2'!G13)</f>
        <v/>
      </c>
      <c r="F99" s="63" t="str">
        <f>PROPER('Lane 2'!H13)</f>
        <v/>
      </c>
      <c r="G99" s="64" t="e">
        <f>VLOOKUP(Instructions!$F$28,Clubs_Info,3,FALSE)</f>
        <v>#N/A</v>
      </c>
      <c r="H99" s="65">
        <f>'Lane 2'!I13</f>
        <v>0</v>
      </c>
      <c r="I99" s="63">
        <f>'Lane 2'!F13</f>
        <v>0</v>
      </c>
      <c r="J99" s="62" t="str">
        <f t="shared" si="6"/>
        <v>1900/01/00</v>
      </c>
      <c r="K99" s="70"/>
      <c r="L99" s="85" t="str">
        <f t="shared" si="1"/>
        <v/>
      </c>
    </row>
    <row r="100" spans="2:12" s="54" customFormat="1" x14ac:dyDescent="0.2">
      <c r="B100" s="62">
        <v>2</v>
      </c>
      <c r="C100" s="54">
        <v>8</v>
      </c>
      <c r="D100" s="63" t="str">
        <f>IF(LEFT('Lane 2'!J14,1)="M","M",IF(LEFT('Lane 2'!J14,1)="B","M",IF(LEFT('Lane 2'!J14,1)="O","M",IF(LEFT('Lane 2'!J14,1)="F","F",IF(LEFT('Lane 2'!J14,1)="G","F","ERROR")))))</f>
        <v>F</v>
      </c>
      <c r="E100" s="63" t="str">
        <f>PROPER('Lane 2'!G14)</f>
        <v/>
      </c>
      <c r="F100" s="63" t="str">
        <f>PROPER('Lane 2'!H14)</f>
        <v/>
      </c>
      <c r="G100" s="64" t="e">
        <f>VLOOKUP(Instructions!$F$28,Clubs_Info,3,FALSE)</f>
        <v>#N/A</v>
      </c>
      <c r="H100" s="65">
        <f>'Lane 2'!I14</f>
        <v>0</v>
      </c>
      <c r="I100" s="63">
        <f>'Lane 2'!F14</f>
        <v>0</v>
      </c>
      <c r="J100" s="62" t="str">
        <f t="shared" si="6"/>
        <v>1900/01/00</v>
      </c>
      <c r="K100" s="70"/>
      <c r="L100" s="85" t="str">
        <f t="shared" si="1"/>
        <v/>
      </c>
    </row>
    <row r="101" spans="2:12" s="54" customFormat="1" x14ac:dyDescent="0.2">
      <c r="B101" s="62">
        <v>2</v>
      </c>
      <c r="C101" s="54">
        <v>8</v>
      </c>
      <c r="D101" s="63" t="str">
        <f>IF(LEFT('Lane 2'!J15,1)="M","M",IF(LEFT('Lane 2'!J15,1)="B","M",IF(LEFT('Lane 2'!J15,1)="O","M",IF(LEFT('Lane 2'!J15,1)="F","F",IF(LEFT('Lane 2'!J15,1)="G","F","ERROR")))))</f>
        <v>F</v>
      </c>
      <c r="E101" s="63" t="str">
        <f>PROPER('Lane 2'!G15)</f>
        <v/>
      </c>
      <c r="F101" s="63" t="str">
        <f>PROPER('Lane 2'!H15)</f>
        <v/>
      </c>
      <c r="G101" s="64" t="e">
        <f>VLOOKUP(Instructions!$F$28,Clubs_Info,3,FALSE)</f>
        <v>#N/A</v>
      </c>
      <c r="H101" s="65">
        <f>'Lane 2'!I15</f>
        <v>0</v>
      </c>
      <c r="I101" s="63">
        <f>'Lane 2'!F15</f>
        <v>0</v>
      </c>
      <c r="J101" s="62" t="str">
        <f t="shared" si="6"/>
        <v>1900/01/00</v>
      </c>
      <c r="K101" s="70"/>
      <c r="L101" s="85" t="str">
        <f t="shared" si="1"/>
        <v/>
      </c>
    </row>
    <row r="102" spans="2:12" s="54" customFormat="1" x14ac:dyDescent="0.2">
      <c r="B102" s="62">
        <v>2</v>
      </c>
      <c r="C102" s="54">
        <v>8</v>
      </c>
      <c r="D102" s="63" t="str">
        <f>IF(LEFT('Lane 2'!J16,1)="M","M",IF(LEFT('Lane 2'!J16,1)="B","M",IF(LEFT('Lane 2'!J16,1)="O","M",IF(LEFT('Lane 2'!J16,1)="F","F",IF(LEFT('Lane 2'!J16,1)="G","F","ERROR")))))</f>
        <v>F</v>
      </c>
      <c r="E102" s="63" t="str">
        <f>PROPER('Lane 2'!G16)</f>
        <v/>
      </c>
      <c r="F102" s="63" t="str">
        <f>PROPER('Lane 2'!H16)</f>
        <v/>
      </c>
      <c r="G102" s="64" t="e">
        <f>VLOOKUP(Instructions!$F$28,Clubs_Info,3,FALSE)</f>
        <v>#N/A</v>
      </c>
      <c r="H102" s="65">
        <f>'Lane 2'!I16</f>
        <v>0</v>
      </c>
      <c r="I102" s="63">
        <f>'Lane 2'!F16</f>
        <v>0</v>
      </c>
      <c r="J102" s="62" t="str">
        <f t="shared" si="6"/>
        <v>1900/01/00</v>
      </c>
      <c r="K102" s="70"/>
      <c r="L102" s="85" t="str">
        <f t="shared" si="1"/>
        <v/>
      </c>
    </row>
    <row r="103" spans="2:12" s="54" customFormat="1" x14ac:dyDescent="0.2">
      <c r="B103" s="62">
        <v>2</v>
      </c>
      <c r="C103" s="54">
        <v>9</v>
      </c>
      <c r="D103" s="63" t="str">
        <f>IF(LEFT('Lane 2'!J17,1)="M","M",IF(LEFT('Lane 2'!J17,1)="B","M",IF(LEFT('Lane 2'!J17,1)="O","M",IF(LEFT('Lane 2'!J17,1)="F","F",IF(LEFT('Lane 2'!J17,1)="G","F","ERROR")))))</f>
        <v>M</v>
      </c>
      <c r="E103" s="63" t="str">
        <f>PROPER('Lane 2'!G17)</f>
        <v/>
      </c>
      <c r="F103" s="63" t="str">
        <f>PROPER('Lane 2'!H17)</f>
        <v/>
      </c>
      <c r="G103" s="64" t="e">
        <f>VLOOKUP(Instructions!$F$28,Clubs_Info,3,FALSE)</f>
        <v>#N/A</v>
      </c>
      <c r="H103" s="65">
        <f>'Lane 2'!I17</f>
        <v>0</v>
      </c>
      <c r="I103" s="63">
        <f>'Lane 2'!F17</f>
        <v>0</v>
      </c>
      <c r="J103" s="62" t="str">
        <f t="shared" si="6"/>
        <v>1900/01/00</v>
      </c>
      <c r="K103" s="70"/>
      <c r="L103" s="85" t="str">
        <f t="shared" si="1"/>
        <v/>
      </c>
    </row>
    <row r="104" spans="2:12" s="54" customFormat="1" x14ac:dyDescent="0.2">
      <c r="B104" s="62">
        <v>2</v>
      </c>
      <c r="C104" s="54">
        <v>9</v>
      </c>
      <c r="D104" s="63" t="str">
        <f>IF(LEFT('Lane 2'!J18,1)="M","M",IF(LEFT('Lane 2'!J18,1)="B","M",IF(LEFT('Lane 2'!J18,1)="O","M",IF(LEFT('Lane 2'!J18,1)="F","F",IF(LEFT('Lane 2'!J18,1)="G","F","ERROR")))))</f>
        <v>M</v>
      </c>
      <c r="E104" s="63" t="str">
        <f>PROPER('Lane 2'!G18)</f>
        <v/>
      </c>
      <c r="F104" s="63" t="str">
        <f>PROPER('Lane 2'!H18)</f>
        <v/>
      </c>
      <c r="G104" s="64" t="e">
        <f>VLOOKUP(Instructions!$F$28,Clubs_Info,3,FALSE)</f>
        <v>#N/A</v>
      </c>
      <c r="H104" s="65">
        <f>'Lane 2'!I18</f>
        <v>0</v>
      </c>
      <c r="I104" s="63">
        <f>'Lane 2'!F18</f>
        <v>0</v>
      </c>
      <c r="J104" s="62" t="str">
        <f t="shared" si="6"/>
        <v>1900/01/00</v>
      </c>
      <c r="K104" s="70"/>
      <c r="L104" s="85" t="str">
        <f t="shared" si="1"/>
        <v/>
      </c>
    </row>
    <row r="105" spans="2:12" s="54" customFormat="1" x14ac:dyDescent="0.2">
      <c r="B105" s="62">
        <v>2</v>
      </c>
      <c r="C105" s="54">
        <v>9</v>
      </c>
      <c r="D105" s="63" t="str">
        <f>IF(LEFT('Lane 2'!J19,1)="M","M",IF(LEFT('Lane 2'!J19,1)="B","M",IF(LEFT('Lane 2'!J19,1)="O","M",IF(LEFT('Lane 2'!J19,1)="F","F",IF(LEFT('Lane 2'!J19,1)="G","F","ERROR")))))</f>
        <v>M</v>
      </c>
      <c r="E105" s="63" t="str">
        <f>PROPER('Lane 2'!G19)</f>
        <v/>
      </c>
      <c r="F105" s="63" t="str">
        <f>PROPER('Lane 2'!H19)</f>
        <v/>
      </c>
      <c r="G105" s="64" t="e">
        <f>VLOOKUP(Instructions!$F$28,Clubs_Info,3,FALSE)</f>
        <v>#N/A</v>
      </c>
      <c r="H105" s="65">
        <f>'Lane 2'!I19</f>
        <v>0</v>
      </c>
      <c r="I105" s="63">
        <f>'Lane 2'!F19</f>
        <v>0</v>
      </c>
      <c r="J105" s="62" t="str">
        <f t="shared" si="6"/>
        <v>1900/01/00</v>
      </c>
      <c r="K105" s="70"/>
      <c r="L105" s="85" t="str">
        <f t="shared" si="1"/>
        <v/>
      </c>
    </row>
    <row r="106" spans="2:12" s="54" customFormat="1" x14ac:dyDescent="0.2">
      <c r="B106" s="62">
        <v>2</v>
      </c>
      <c r="C106" s="54">
        <v>9</v>
      </c>
      <c r="D106" s="63" t="str">
        <f>IF(LEFT('Lane 2'!J20,1)="M","M",IF(LEFT('Lane 2'!J20,1)="B","M",IF(LEFT('Lane 2'!J20,1)="O","M",IF(LEFT('Lane 2'!J20,1)="F","F",IF(LEFT('Lane 2'!J20,1)="G","F","ERROR")))))</f>
        <v>M</v>
      </c>
      <c r="E106" s="63" t="str">
        <f>PROPER('Lane 2'!G20)</f>
        <v/>
      </c>
      <c r="F106" s="63" t="str">
        <f>PROPER('Lane 2'!H20)</f>
        <v/>
      </c>
      <c r="G106" s="64" t="e">
        <f>VLOOKUP(Instructions!$F$28,Clubs_Info,3,FALSE)</f>
        <v>#N/A</v>
      </c>
      <c r="H106" s="65">
        <f>'Lane 2'!I20</f>
        <v>0</v>
      </c>
      <c r="I106" s="63">
        <f>'Lane 2'!F20</f>
        <v>0</v>
      </c>
      <c r="J106" s="62" t="str">
        <f t="shared" si="6"/>
        <v>1900/01/00</v>
      </c>
      <c r="K106" s="70"/>
      <c r="L106" s="85" t="str">
        <f t="shared" si="1"/>
        <v/>
      </c>
    </row>
    <row r="107" spans="2:12" s="54" customFormat="1" x14ac:dyDescent="0.2">
      <c r="B107" s="62">
        <v>2</v>
      </c>
      <c r="C107" s="54">
        <v>10</v>
      </c>
      <c r="D107" s="63" t="str">
        <f>IF(LEFT('Lane 2'!J21,1)="M","M",IF(LEFT('Lane 2'!J21,1)="B","M",IF(LEFT('Lane 2'!J21,1)="O","M",IF(LEFT('Lane 2'!J21,1)="F","F",IF(LEFT('Lane 2'!J21,1)="G","F","ERROR")))))</f>
        <v>F</v>
      </c>
      <c r="E107" s="63" t="str">
        <f>PROPER('Lane 2'!G21)</f>
        <v/>
      </c>
      <c r="F107" s="63" t="str">
        <f>PROPER('Lane 2'!H21)</f>
        <v/>
      </c>
      <c r="G107" s="64" t="e">
        <f>VLOOKUP(Instructions!$F$28,Clubs_Info,3,FALSE)</f>
        <v>#N/A</v>
      </c>
      <c r="H107" s="65">
        <f>'Lane 2'!I21</f>
        <v>0</v>
      </c>
      <c r="I107" s="63">
        <f>'Lane 2'!F21</f>
        <v>0</v>
      </c>
      <c r="J107" s="62" t="str">
        <f t="shared" si="6"/>
        <v>1900/01/00</v>
      </c>
      <c r="K107" s="70"/>
      <c r="L107" s="85" t="str">
        <f t="shared" si="1"/>
        <v/>
      </c>
    </row>
    <row r="108" spans="2:12" s="54" customFormat="1" x14ac:dyDescent="0.2">
      <c r="B108" s="62">
        <v>2</v>
      </c>
      <c r="C108" s="54">
        <v>10</v>
      </c>
      <c r="D108" s="63" t="str">
        <f>IF(LEFT('Lane 2'!J22,1)="M","M",IF(LEFT('Lane 2'!J22,1)="B","M",IF(LEFT('Lane 2'!J22,1)="O","M",IF(LEFT('Lane 2'!J22,1)="F","F",IF(LEFT('Lane 2'!J22,1)="G","F","ERROR")))))</f>
        <v>F</v>
      </c>
      <c r="E108" s="63" t="str">
        <f>PROPER('Lane 2'!G22)</f>
        <v/>
      </c>
      <c r="F108" s="63" t="str">
        <f>PROPER('Lane 2'!H22)</f>
        <v/>
      </c>
      <c r="G108" s="64" t="e">
        <f>VLOOKUP(Instructions!$F$28,Clubs_Info,3,FALSE)</f>
        <v>#N/A</v>
      </c>
      <c r="H108" s="65">
        <f>'Lane 2'!I22</f>
        <v>0</v>
      </c>
      <c r="I108" s="63">
        <f>'Lane 2'!F22</f>
        <v>0</v>
      </c>
      <c r="J108" s="62" t="str">
        <f t="shared" si="6"/>
        <v>1900/01/00</v>
      </c>
      <c r="K108" s="70"/>
      <c r="L108" s="85" t="str">
        <f t="shared" si="1"/>
        <v/>
      </c>
    </row>
    <row r="109" spans="2:12" s="54" customFormat="1" x14ac:dyDescent="0.2">
      <c r="B109" s="62">
        <v>2</v>
      </c>
      <c r="C109" s="54">
        <v>10</v>
      </c>
      <c r="D109" s="63" t="str">
        <f>IF(LEFT('Lane 2'!J23,1)="M","M",IF(LEFT('Lane 2'!J23,1)="B","M",IF(LEFT('Lane 2'!J23,1)="O","M",IF(LEFT('Lane 2'!J23,1)="F","F",IF(LEFT('Lane 2'!J23,1)="G","F","ERROR")))))</f>
        <v>F</v>
      </c>
      <c r="E109" s="63" t="str">
        <f>PROPER('Lane 2'!G23)</f>
        <v/>
      </c>
      <c r="F109" s="63" t="str">
        <f>PROPER('Lane 2'!H23)</f>
        <v/>
      </c>
      <c r="G109" s="64" t="e">
        <f>VLOOKUP(Instructions!$F$28,Clubs_Info,3,FALSE)</f>
        <v>#N/A</v>
      </c>
      <c r="H109" s="65">
        <f>'Lane 2'!I23</f>
        <v>0</v>
      </c>
      <c r="I109" s="63">
        <f>'Lane 2'!F23</f>
        <v>0</v>
      </c>
      <c r="J109" s="62" t="str">
        <f t="shared" si="6"/>
        <v>1900/01/00</v>
      </c>
      <c r="K109" s="70"/>
      <c r="L109" s="85" t="str">
        <f t="shared" si="1"/>
        <v/>
      </c>
    </row>
    <row r="110" spans="2:12" s="54" customFormat="1" x14ac:dyDescent="0.2">
      <c r="B110" s="62">
        <v>2</v>
      </c>
      <c r="C110" s="54">
        <v>10</v>
      </c>
      <c r="D110" s="63" t="str">
        <f>IF(LEFT('Lane 2'!J24,1)="M","M",IF(LEFT('Lane 2'!J24,1)="B","M",IF(LEFT('Lane 2'!J24,1)="O","M",IF(LEFT('Lane 2'!J24,1)="F","F",IF(LEFT('Lane 2'!J24,1)="G","F","ERROR")))))</f>
        <v>F</v>
      </c>
      <c r="E110" s="63" t="str">
        <f>PROPER('Lane 2'!G24)</f>
        <v/>
      </c>
      <c r="F110" s="63" t="str">
        <f>PROPER('Lane 2'!H24)</f>
        <v/>
      </c>
      <c r="G110" s="64" t="e">
        <f>VLOOKUP(Instructions!$F$28,Clubs_Info,3,FALSE)</f>
        <v>#N/A</v>
      </c>
      <c r="H110" s="65">
        <f>'Lane 2'!I24</f>
        <v>0</v>
      </c>
      <c r="I110" s="63">
        <f>'Lane 2'!F24</f>
        <v>0</v>
      </c>
      <c r="J110" s="62" t="str">
        <f t="shared" si="6"/>
        <v>1900/01/00</v>
      </c>
      <c r="K110" s="70"/>
      <c r="L110" s="85" t="str">
        <f t="shared" si="1"/>
        <v/>
      </c>
    </row>
    <row r="111" spans="2:12" s="54" customFormat="1" x14ac:dyDescent="0.2">
      <c r="B111" s="62">
        <v>2</v>
      </c>
      <c r="C111" s="54">
        <v>11</v>
      </c>
      <c r="D111" s="63" t="str">
        <f>IF(LEFT('Lane 2'!J25,1)="M","M",IF(LEFT('Lane 2'!J25,1)="B","M",IF(LEFT('Lane 2'!J25,1)="O","M",IF(LEFT('Lane 2'!J25,1)="F","F",IF(LEFT('Lane 2'!J25,1)="G","F","ERROR")))))</f>
        <v>M</v>
      </c>
      <c r="E111" s="63" t="str">
        <f>PROPER('Lane 2'!G25)</f>
        <v/>
      </c>
      <c r="F111" s="63" t="str">
        <f>PROPER('Lane 2'!H25)</f>
        <v/>
      </c>
      <c r="G111" s="64" t="e">
        <f>VLOOKUP(Instructions!$F$28,Clubs_Info,3,FALSE)</f>
        <v>#N/A</v>
      </c>
      <c r="H111" s="65">
        <f>'Lane 2'!I25</f>
        <v>0</v>
      </c>
      <c r="I111" s="63">
        <f>'Lane 2'!F25</f>
        <v>0</v>
      </c>
      <c r="J111" s="62" t="str">
        <f t="shared" si="6"/>
        <v>1900/01/00</v>
      </c>
      <c r="K111" s="70"/>
      <c r="L111" s="85" t="str">
        <f t="shared" si="1"/>
        <v/>
      </c>
    </row>
    <row r="112" spans="2:12" s="54" customFormat="1" x14ac:dyDescent="0.2">
      <c r="B112" s="62">
        <v>2</v>
      </c>
      <c r="C112" s="54">
        <v>12</v>
      </c>
      <c r="D112" s="63" t="str">
        <f>IF(LEFT('Lane 2'!J26,1)="M","M",IF(LEFT('Lane 2'!J26,1)="B","M",IF(LEFT('Lane 2'!J26,1)="O","M",IF(LEFT('Lane 2'!J26,1)="F","F",IF(LEFT('Lane 2'!J26,1)="G","F","ERROR")))))</f>
        <v>F</v>
      </c>
      <c r="E112" s="63" t="str">
        <f>PROPER('Lane 2'!G26)</f>
        <v/>
      </c>
      <c r="F112" s="63" t="str">
        <f>PROPER('Lane 2'!H26)</f>
        <v/>
      </c>
      <c r="G112" s="64" t="e">
        <f>VLOOKUP(Instructions!$F$28,Clubs_Info,3,FALSE)</f>
        <v>#N/A</v>
      </c>
      <c r="H112" s="65">
        <f>'Lane 2'!I26</f>
        <v>0</v>
      </c>
      <c r="I112" s="63">
        <f>'Lane 2'!F26</f>
        <v>0</v>
      </c>
      <c r="J112" s="62" t="str">
        <f t="shared" si="6"/>
        <v>1900/01/00</v>
      </c>
      <c r="K112" s="70"/>
      <c r="L112" s="85" t="str">
        <f t="shared" si="1"/>
        <v/>
      </c>
    </row>
    <row r="113" spans="2:12" s="54" customFormat="1" x14ac:dyDescent="0.2">
      <c r="B113" s="62">
        <v>2</v>
      </c>
      <c r="C113" s="54">
        <v>13</v>
      </c>
      <c r="D113" s="63" t="str">
        <f>IF(LEFT('Lane 2'!J27,1)="M","M",IF(LEFT('Lane 2'!J27,1)="B","M",IF(LEFT('Lane 2'!J27,1)="O","M",IF(LEFT('Lane 2'!J27,1)="F","F",IF(LEFT('Lane 2'!J27,1)="G","F","ERROR")))))</f>
        <v>M</v>
      </c>
      <c r="E113" s="63" t="str">
        <f>PROPER('Lane 2'!G27)</f>
        <v/>
      </c>
      <c r="F113" s="63" t="str">
        <f>PROPER('Lane 2'!H27)</f>
        <v/>
      </c>
      <c r="G113" s="64" t="e">
        <f>VLOOKUP(Instructions!$F$28,Clubs_Info,3,FALSE)</f>
        <v>#N/A</v>
      </c>
      <c r="H113" s="65">
        <f>'Lane 2'!I27</f>
        <v>0</v>
      </c>
      <c r="I113" s="63">
        <f>'Lane 2'!F27</f>
        <v>0</v>
      </c>
      <c r="J113" s="62" t="str">
        <f t="shared" si="6"/>
        <v>1900/01/00</v>
      </c>
      <c r="K113" s="70"/>
      <c r="L113" s="85" t="str">
        <f t="shared" si="1"/>
        <v/>
      </c>
    </row>
    <row r="114" spans="2:12" s="54" customFormat="1" x14ac:dyDescent="0.2">
      <c r="B114" s="62">
        <v>2</v>
      </c>
      <c r="C114" s="54">
        <v>14</v>
      </c>
      <c r="D114" s="63" t="str">
        <f>IF(LEFT('Lane 2'!J28,1)="M","M",IF(LEFT('Lane 2'!J28,1)="B","M",IF(LEFT('Lane 2'!J28,1)="O","M",IF(LEFT('Lane 2'!J28,1)="F","F",IF(LEFT('Lane 2'!J28,1)="G","F","ERROR")))))</f>
        <v>F</v>
      </c>
      <c r="E114" s="63" t="str">
        <f>PROPER('Lane 2'!G28)</f>
        <v/>
      </c>
      <c r="F114" s="63" t="str">
        <f>PROPER('Lane 2'!H28)</f>
        <v/>
      </c>
      <c r="G114" s="64" t="e">
        <f>VLOOKUP(Instructions!$F$28,Clubs_Info,3,FALSE)</f>
        <v>#N/A</v>
      </c>
      <c r="H114" s="65">
        <f>'Lane 2'!I28</f>
        <v>0</v>
      </c>
      <c r="I114" s="63">
        <f>'Lane 2'!F28</f>
        <v>0</v>
      </c>
      <c r="J114" s="62" t="str">
        <f t="shared" si="6"/>
        <v>1900/01/00</v>
      </c>
      <c r="K114" s="70"/>
      <c r="L114" s="85" t="str">
        <f t="shared" si="1"/>
        <v/>
      </c>
    </row>
    <row r="115" spans="2:12" s="54" customFormat="1" x14ac:dyDescent="0.2">
      <c r="B115" s="62">
        <v>2</v>
      </c>
      <c r="C115" s="54">
        <v>15</v>
      </c>
      <c r="D115" s="63" t="str">
        <f>IF(LEFT('Lane 2'!J29,1)="M","M",IF(LEFT('Lane 2'!J29,1)="B","M",IF(LEFT('Lane 2'!J29,1)="O","M",IF(LEFT('Lane 2'!J29,1)="F","F",IF(LEFT('Lane 2'!J29,1)="G","F","ERROR")))))</f>
        <v>M</v>
      </c>
      <c r="E115" s="63" t="str">
        <f>PROPER('Lane 2'!G29)</f>
        <v/>
      </c>
      <c r="F115" s="63" t="str">
        <f>PROPER('Lane 2'!H29)</f>
        <v/>
      </c>
      <c r="G115" s="64" t="e">
        <f>VLOOKUP(Instructions!$F$28,Clubs_Info,3,FALSE)</f>
        <v>#N/A</v>
      </c>
      <c r="H115" s="65">
        <f>'Lane 2'!I29</f>
        <v>0</v>
      </c>
      <c r="I115" s="63">
        <f>'Lane 2'!F29</f>
        <v>0</v>
      </c>
      <c r="J115" s="62" t="str">
        <f t="shared" si="6"/>
        <v>1900/01/00</v>
      </c>
      <c r="K115" s="70"/>
      <c r="L115" s="85" t="str">
        <f t="shared" si="1"/>
        <v/>
      </c>
    </row>
    <row r="116" spans="2:12" s="54" customFormat="1" x14ac:dyDescent="0.2">
      <c r="B116" s="62">
        <v>2</v>
      </c>
      <c r="C116" s="54">
        <v>16</v>
      </c>
      <c r="D116" s="63" t="str">
        <f>IF(LEFT('Lane 2'!J30,1)="M","M",IF(LEFT('Lane 2'!J30,1)="B","M",IF(LEFT('Lane 2'!J30,1)="O","M",IF(LEFT('Lane 2'!J30,1)="F","F",IF(LEFT('Lane 2'!J30,1)="G","F","ERROR")))))</f>
        <v>F</v>
      </c>
      <c r="E116" s="63" t="str">
        <f>PROPER('Lane 2'!G30)</f>
        <v/>
      </c>
      <c r="F116" s="63" t="str">
        <f>PROPER('Lane 2'!H30)</f>
        <v/>
      </c>
      <c r="G116" s="64" t="e">
        <f>VLOOKUP(Instructions!$F$28,Clubs_Info,3,FALSE)</f>
        <v>#N/A</v>
      </c>
      <c r="H116" s="65">
        <f>'Lane 2'!I30</f>
        <v>0</v>
      </c>
      <c r="I116" s="63">
        <f>'Lane 2'!F30</f>
        <v>0</v>
      </c>
      <c r="J116" s="62" t="str">
        <f t="shared" si="6"/>
        <v>1900/01/00</v>
      </c>
      <c r="K116" s="70"/>
      <c r="L116" s="85" t="str">
        <f t="shared" si="1"/>
        <v/>
      </c>
    </row>
    <row r="117" spans="2:12" s="54" customFormat="1" x14ac:dyDescent="0.2">
      <c r="B117" s="62">
        <v>2</v>
      </c>
      <c r="C117" s="54">
        <v>17</v>
      </c>
      <c r="D117" s="63" t="str">
        <f>IF(LEFT('Lane 2'!J31,1)="M","M",IF(LEFT('Lane 2'!J31,1)="B","M",IF(LEFT('Lane 2'!J31,1)="O","M",IF(LEFT('Lane 2'!J31,1)="F","F",IF(LEFT('Lane 2'!J31,1)="G","F","ERROR")))))</f>
        <v>M</v>
      </c>
      <c r="E117" s="63" t="str">
        <f>PROPER('Lane 2'!G31)</f>
        <v/>
      </c>
      <c r="F117" s="63" t="str">
        <f>PROPER('Lane 2'!H31)</f>
        <v/>
      </c>
      <c r="G117" s="64" t="e">
        <f>VLOOKUP(Instructions!$F$28,Clubs_Info,3,FALSE)</f>
        <v>#N/A</v>
      </c>
      <c r="H117" s="65">
        <f>'Lane 2'!I31</f>
        <v>0</v>
      </c>
      <c r="I117" s="63">
        <f>'Lane 2'!F31</f>
        <v>0</v>
      </c>
      <c r="J117" s="62" t="str">
        <f t="shared" si="6"/>
        <v>1900/01/00</v>
      </c>
      <c r="K117" s="70"/>
      <c r="L117" s="85" t="str">
        <f t="shared" si="1"/>
        <v/>
      </c>
    </row>
    <row r="118" spans="2:12" s="54" customFormat="1" x14ac:dyDescent="0.2">
      <c r="B118" s="62">
        <v>2</v>
      </c>
      <c r="C118" s="54">
        <v>18</v>
      </c>
      <c r="D118" s="63" t="str">
        <f>IF(LEFT('Lane 2'!J32,1)="M","M",IF(LEFT('Lane 2'!J32,1)="B","M",IF(LEFT('Lane 2'!J32,1)="O","M",IF(LEFT('Lane 2'!J32,1)="F","F",IF(LEFT('Lane 2'!J32,1)="G","F","ERROR")))))</f>
        <v>F</v>
      </c>
      <c r="E118" s="63" t="str">
        <f>PROPER('Lane 2'!G32)</f>
        <v/>
      </c>
      <c r="F118" s="63" t="str">
        <f>PROPER('Lane 2'!H32)</f>
        <v/>
      </c>
      <c r="G118" s="64" t="e">
        <f>VLOOKUP(Instructions!$F$28,Clubs_Info,3,FALSE)</f>
        <v>#N/A</v>
      </c>
      <c r="H118" s="65">
        <f>'Lane 2'!I32</f>
        <v>0</v>
      </c>
      <c r="I118" s="63">
        <f>'Lane 2'!F32</f>
        <v>0</v>
      </c>
      <c r="J118" s="62" t="str">
        <f t="shared" si="6"/>
        <v>1900/01/00</v>
      </c>
      <c r="K118" s="70"/>
      <c r="L118" s="85" t="str">
        <f t="shared" si="1"/>
        <v/>
      </c>
    </row>
    <row r="119" spans="2:12" s="54" customFormat="1" x14ac:dyDescent="0.2">
      <c r="B119" s="62">
        <v>2</v>
      </c>
      <c r="C119" s="54">
        <v>19</v>
      </c>
      <c r="D119" s="63" t="str">
        <f>IF(LEFT('Lane 2'!J33,1)="M","M",IF(LEFT('Lane 2'!J33,1)="B","M",IF(LEFT('Lane 2'!J33,1)="O","M",IF(LEFT('Lane 2'!J33,1)="F","F",IF(LEFT('Lane 2'!J33,1)="G","F","ERROR")))))</f>
        <v>M</v>
      </c>
      <c r="E119" s="63" t="str">
        <f>PROPER('Lane 2'!G33)</f>
        <v/>
      </c>
      <c r="F119" s="63" t="str">
        <f>PROPER('Lane 2'!H33)</f>
        <v/>
      </c>
      <c r="G119" s="64" t="e">
        <f>VLOOKUP(Instructions!$F$28,Clubs_Info,3,FALSE)</f>
        <v>#N/A</v>
      </c>
      <c r="H119" s="65">
        <f>'Lane 2'!I33</f>
        <v>0</v>
      </c>
      <c r="I119" s="63">
        <f>'Lane 2'!F33</f>
        <v>0</v>
      </c>
      <c r="J119" s="62" t="str">
        <f t="shared" si="6"/>
        <v>1900/01/00</v>
      </c>
      <c r="K119" s="70"/>
      <c r="L119" s="85" t="str">
        <f t="shared" si="1"/>
        <v/>
      </c>
    </row>
    <row r="120" spans="2:12" s="54" customFormat="1" x14ac:dyDescent="0.2">
      <c r="B120" s="62">
        <v>2</v>
      </c>
      <c r="C120" s="54">
        <v>20</v>
      </c>
      <c r="D120" s="63" t="str">
        <f>IF(LEFT('Lane 2'!J34,1)="M","M",IF(LEFT('Lane 2'!J34,1)="B","M",IF(LEFT('Lane 2'!J34,1)="O","M",IF(LEFT('Lane 2'!J34,1)="F","F",IF(LEFT('Lane 2'!J34,1)="G","F","ERROR")))))</f>
        <v>F</v>
      </c>
      <c r="E120" s="63" t="str">
        <f>PROPER('Lane 2'!G34)</f>
        <v/>
      </c>
      <c r="F120" s="63" t="str">
        <f>PROPER('Lane 2'!H34)</f>
        <v/>
      </c>
      <c r="G120" s="64" t="e">
        <f>VLOOKUP(Instructions!$F$28,Clubs_Info,3,FALSE)</f>
        <v>#N/A</v>
      </c>
      <c r="H120" s="65">
        <f>'Lane 2'!I34</f>
        <v>0</v>
      </c>
      <c r="I120" s="63">
        <f>'Lane 2'!F34</f>
        <v>0</v>
      </c>
      <c r="J120" s="62" t="str">
        <f t="shared" si="6"/>
        <v>1900/01/00</v>
      </c>
      <c r="K120" s="70"/>
      <c r="L120" s="85" t="str">
        <f t="shared" si="1"/>
        <v/>
      </c>
    </row>
    <row r="121" spans="2:12" s="54" customFormat="1" x14ac:dyDescent="0.2">
      <c r="B121" s="62">
        <v>2</v>
      </c>
      <c r="C121" s="54">
        <v>21</v>
      </c>
      <c r="D121" s="63" t="str">
        <f>IF(LEFT('Lane 2'!J35,1)="M","M",IF(LEFT('Lane 2'!J35,1)="B","M",IF(LEFT('Lane 2'!J35,1)="O","M",IF(LEFT('Lane 2'!J35,1)="F","F",IF(LEFT('Lane 2'!J35,1)="G","F","ERROR")))))</f>
        <v>M</v>
      </c>
      <c r="E121" s="63" t="str">
        <f>PROPER('Lane 2'!G35)</f>
        <v/>
      </c>
      <c r="F121" s="63" t="str">
        <f>PROPER('Lane 2'!H35)</f>
        <v/>
      </c>
      <c r="G121" s="64" t="e">
        <f>VLOOKUP(Instructions!$F$28,Clubs_Info,3,FALSE)</f>
        <v>#N/A</v>
      </c>
      <c r="H121" s="65">
        <f>'Lane 2'!I35</f>
        <v>0</v>
      </c>
      <c r="I121" s="63">
        <f>'Lane 2'!F35</f>
        <v>0</v>
      </c>
      <c r="J121" s="62" t="str">
        <f t="shared" si="6"/>
        <v>1900/01/00</v>
      </c>
      <c r="K121" s="70"/>
      <c r="L121" s="85" t="str">
        <f t="shared" si="1"/>
        <v/>
      </c>
    </row>
    <row r="122" spans="2:12" s="54" customFormat="1" x14ac:dyDescent="0.2">
      <c r="B122" s="62">
        <v>2</v>
      </c>
      <c r="C122" s="54">
        <v>22</v>
      </c>
      <c r="D122" s="63" t="str">
        <f>IF(LEFT('Lane 2'!J36,1)="M","M",IF(LEFT('Lane 2'!J36,1)="B","M",IF(LEFT('Lane 2'!J36,1)="O","M",IF(LEFT('Lane 2'!J36,1)="F","F",IF(LEFT('Lane 2'!J36,1)="G","F","ERROR")))))</f>
        <v>F</v>
      </c>
      <c r="E122" s="63" t="str">
        <f>PROPER('Lane 2'!G36)</f>
        <v/>
      </c>
      <c r="F122" s="63" t="str">
        <f>PROPER('Lane 2'!H36)</f>
        <v/>
      </c>
      <c r="G122" s="64" t="e">
        <f>VLOOKUP(Instructions!$F$28,Clubs_Info,3,FALSE)</f>
        <v>#N/A</v>
      </c>
      <c r="H122" s="65">
        <f>'Lane 2'!I36</f>
        <v>0</v>
      </c>
      <c r="I122" s="63">
        <f>'Lane 2'!F36</f>
        <v>0</v>
      </c>
      <c r="J122" s="62" t="str">
        <f t="shared" si="6"/>
        <v>1900/01/00</v>
      </c>
      <c r="K122" s="70"/>
      <c r="L122" s="85" t="str">
        <f t="shared" si="1"/>
        <v/>
      </c>
    </row>
    <row r="123" spans="2:12" s="54" customFormat="1" x14ac:dyDescent="0.2">
      <c r="B123" s="62">
        <v>2</v>
      </c>
      <c r="C123" s="54">
        <v>23</v>
      </c>
      <c r="D123" s="63" t="str">
        <f>IF(LEFT('Lane 2'!J37,1)="M","M",IF(LEFT('Lane 2'!J37,1)="B","M",IF(LEFT('Lane 2'!J37,1)="O","M",IF(LEFT('Lane 2'!J37,1)="F","F",IF(LEFT('Lane 2'!J37,1)="G","F","ERROR")))))</f>
        <v>M</v>
      </c>
      <c r="E123" s="63" t="str">
        <f>PROPER('Lane 2'!G37)</f>
        <v/>
      </c>
      <c r="F123" s="63" t="str">
        <f>PROPER('Lane 2'!H37)</f>
        <v/>
      </c>
      <c r="G123" s="64" t="e">
        <f>VLOOKUP(Instructions!$F$28,Clubs_Info,3,FALSE)</f>
        <v>#N/A</v>
      </c>
      <c r="H123" s="65">
        <f>'Lane 2'!I37</f>
        <v>0</v>
      </c>
      <c r="I123" s="63">
        <f>'Lane 2'!F37</f>
        <v>0</v>
      </c>
      <c r="J123" s="62" t="str">
        <f t="shared" si="6"/>
        <v>1900/01/00</v>
      </c>
      <c r="K123" s="70"/>
      <c r="L123" s="85" t="str">
        <f t="shared" si="1"/>
        <v/>
      </c>
    </row>
    <row r="124" spans="2:12" s="54" customFormat="1" x14ac:dyDescent="0.2">
      <c r="B124" s="62">
        <v>2</v>
      </c>
      <c r="C124" s="54">
        <v>24</v>
      </c>
      <c r="D124" s="63" t="str">
        <f>IF(LEFT('Lane 2'!J38,1)="M","M",IF(LEFT('Lane 2'!J38,1)="B","M",IF(LEFT('Lane 2'!J38,1)="O","M",IF(LEFT('Lane 2'!J38,1)="F","F",IF(LEFT('Lane 2'!J38,1)="G","F","ERROR")))))</f>
        <v>F</v>
      </c>
      <c r="E124" s="63" t="str">
        <f>PROPER('Lane 2'!G38)</f>
        <v/>
      </c>
      <c r="F124" s="63" t="str">
        <f>PROPER('Lane 2'!H38)</f>
        <v/>
      </c>
      <c r="G124" s="64" t="e">
        <f>VLOOKUP(Instructions!$F$28,Clubs_Info,3,FALSE)</f>
        <v>#N/A</v>
      </c>
      <c r="H124" s="65">
        <f>'Lane 2'!I38</f>
        <v>0</v>
      </c>
      <c r="I124" s="63">
        <f>'Lane 2'!F38</f>
        <v>0</v>
      </c>
      <c r="J124" s="62" t="str">
        <f t="shared" si="6"/>
        <v>1900/01/00</v>
      </c>
      <c r="K124" s="70"/>
      <c r="L124" s="85" t="str">
        <f t="shared" si="1"/>
        <v/>
      </c>
    </row>
    <row r="125" spans="2:12" s="54" customFormat="1" x14ac:dyDescent="0.2">
      <c r="B125" s="62">
        <v>2</v>
      </c>
      <c r="C125" s="54">
        <v>25</v>
      </c>
      <c r="D125" s="63" t="str">
        <f>IF(LEFT('Lane 2'!J39,1)="M","M",IF(LEFT('Lane 2'!J39,1)="B","M",IF(LEFT('Lane 2'!J39,1)="O","M",IF(LEFT('Lane 2'!J39,1)="F","F",IF(LEFT('Lane 2'!J39,1)="G","F","ERROR")))))</f>
        <v>M</v>
      </c>
      <c r="E125" s="63" t="str">
        <f>PROPER('Lane 2'!G39)</f>
        <v/>
      </c>
      <c r="F125" s="63" t="str">
        <f>PROPER('Lane 2'!H39)</f>
        <v/>
      </c>
      <c r="G125" s="64" t="e">
        <f>VLOOKUP(Instructions!$F$28,Clubs_Info,3,FALSE)</f>
        <v>#N/A</v>
      </c>
      <c r="H125" s="65">
        <f>'Lane 2'!I39</f>
        <v>0</v>
      </c>
      <c r="I125" s="63">
        <f>'Lane 2'!F39</f>
        <v>0</v>
      </c>
      <c r="J125" s="62" t="str">
        <f t="shared" si="6"/>
        <v>1900/01/00</v>
      </c>
      <c r="K125" s="70"/>
      <c r="L125" s="85" t="str">
        <f t="shared" si="1"/>
        <v/>
      </c>
    </row>
    <row r="126" spans="2:12" s="54" customFormat="1" x14ac:dyDescent="0.2">
      <c r="B126" s="62">
        <v>2</v>
      </c>
      <c r="C126" s="54">
        <v>26</v>
      </c>
      <c r="D126" s="63" t="str">
        <f>IF(LEFT('Lane 2'!J40,1)="M","M",IF(LEFT('Lane 2'!J40,1)="B","M",IF(LEFT('Lane 2'!J40,1)="O","M",IF(LEFT('Lane 2'!J40,1)="F","F",IF(LEFT('Lane 2'!J40,1)="G","F","ERROR")))))</f>
        <v>F</v>
      </c>
      <c r="E126" s="63" t="str">
        <f>PROPER('Lane 2'!G40)</f>
        <v/>
      </c>
      <c r="F126" s="63" t="str">
        <f>PROPER('Lane 2'!H40)</f>
        <v/>
      </c>
      <c r="G126" s="64" t="e">
        <f>VLOOKUP(Instructions!$F$28,Clubs_Info,3,FALSE)</f>
        <v>#N/A</v>
      </c>
      <c r="H126" s="65">
        <f>'Lane 2'!I40</f>
        <v>0</v>
      </c>
      <c r="I126" s="63">
        <f>'Lane 2'!F40</f>
        <v>0</v>
      </c>
      <c r="J126" s="62" t="str">
        <f t="shared" si="6"/>
        <v>1900/01/00</v>
      </c>
      <c r="K126" s="70"/>
      <c r="L126" s="85" t="str">
        <f t="shared" ref="L126:L189" si="7">IF(E126="","",CONCATENATE(F126,",",E126,",",J126,",",G126,",",D126,",",I126,",,,,"))</f>
        <v/>
      </c>
    </row>
    <row r="127" spans="2:12" s="54" customFormat="1" x14ac:dyDescent="0.2">
      <c r="B127" s="62">
        <v>2</v>
      </c>
      <c r="C127" s="54">
        <v>27</v>
      </c>
      <c r="D127" s="63" t="str">
        <f>IF(LEFT('Lane 2'!J41,1)="M","M",IF(LEFT('Lane 2'!J41,1)="B","M",IF(LEFT('Lane 2'!J41,1)="O","M",IF(LEFT('Lane 2'!J41,1)="F","F",IF(LEFT('Lane 2'!J41,1)="G","F","ERROR")))))</f>
        <v>M</v>
      </c>
      <c r="E127" s="63" t="str">
        <f>PROPER('Lane 2'!G41)</f>
        <v/>
      </c>
      <c r="F127" s="63" t="str">
        <f>PROPER('Lane 2'!H41)</f>
        <v/>
      </c>
      <c r="G127" s="64" t="e">
        <f>VLOOKUP(Instructions!$F$28,Clubs_Info,3,FALSE)</f>
        <v>#N/A</v>
      </c>
      <c r="H127" s="65">
        <f>'Lane 2'!I41</f>
        <v>0</v>
      </c>
      <c r="I127" s="63">
        <f>'Lane 2'!F41</f>
        <v>0</v>
      </c>
      <c r="J127" s="62" t="str">
        <f t="shared" si="6"/>
        <v>1900/01/00</v>
      </c>
      <c r="K127" s="70"/>
      <c r="L127" s="85" t="str">
        <f t="shared" si="7"/>
        <v/>
      </c>
    </row>
    <row r="128" spans="2:12" s="54" customFormat="1" x14ac:dyDescent="0.2">
      <c r="B128" s="62">
        <v>2</v>
      </c>
      <c r="C128" s="54">
        <v>28</v>
      </c>
      <c r="D128" s="63" t="str">
        <f>IF(LEFT('Lane 2'!J42,1)="M","M",IF(LEFT('Lane 2'!J42,1)="B","M",IF(LEFT('Lane 2'!J42,1)="O","M",IF(LEFT('Lane 2'!J42,1)="F","F",IF(LEFT('Lane 2'!J42,1)="G","F","ERROR")))))</f>
        <v>F</v>
      </c>
      <c r="E128" s="63" t="str">
        <f>PROPER('Lane 2'!G42)</f>
        <v/>
      </c>
      <c r="F128" s="63" t="str">
        <f>PROPER('Lane 2'!H42)</f>
        <v/>
      </c>
      <c r="G128" s="64" t="e">
        <f>VLOOKUP(Instructions!$F$28,Clubs_Info,3,FALSE)</f>
        <v>#N/A</v>
      </c>
      <c r="H128" s="65">
        <f>'Lane 2'!I42</f>
        <v>0</v>
      </c>
      <c r="I128" s="63">
        <f>'Lane 2'!F42</f>
        <v>0</v>
      </c>
      <c r="J128" s="62" t="str">
        <f t="shared" si="6"/>
        <v>1900/01/00</v>
      </c>
      <c r="K128" s="70"/>
      <c r="L128" s="85" t="str">
        <f t="shared" si="7"/>
        <v/>
      </c>
    </row>
    <row r="129" spans="2:12" s="54" customFormat="1" x14ac:dyDescent="0.2">
      <c r="B129" s="62">
        <v>2</v>
      </c>
      <c r="C129" s="54">
        <v>29</v>
      </c>
      <c r="D129" s="63" t="str">
        <f>IF(LEFT('Lane 2'!J43,1)="M","M",IF(LEFT('Lane 2'!J43,1)="B","M",IF(LEFT('Lane 2'!J43,1)="O","M",IF(LEFT('Lane 2'!J43,1)="F","F",IF(LEFT('Lane 2'!J43,1)="G","F","ERROR")))))</f>
        <v>M</v>
      </c>
      <c r="E129" s="63" t="str">
        <f>PROPER('Lane 2'!G43)</f>
        <v/>
      </c>
      <c r="F129" s="63" t="str">
        <f>PROPER('Lane 2'!H43)</f>
        <v/>
      </c>
      <c r="G129" s="64" t="e">
        <f>VLOOKUP(Instructions!$F$28,Clubs_Info,3,FALSE)</f>
        <v>#N/A</v>
      </c>
      <c r="H129" s="65">
        <f>'Lane 2'!I43</f>
        <v>0</v>
      </c>
      <c r="I129" s="63">
        <f>'Lane 2'!F43</f>
        <v>0</v>
      </c>
      <c r="J129" s="62" t="str">
        <f t="shared" si="6"/>
        <v>1900/01/00</v>
      </c>
      <c r="K129" s="70"/>
      <c r="L129" s="85" t="str">
        <f t="shared" si="7"/>
        <v/>
      </c>
    </row>
    <row r="130" spans="2:12" s="54" customFormat="1" x14ac:dyDescent="0.2">
      <c r="B130" s="62">
        <v>2</v>
      </c>
      <c r="C130" s="54">
        <v>30</v>
      </c>
      <c r="D130" s="63" t="str">
        <f>IF(LEFT('Lane 2'!J44,1)="M","M",IF(LEFT('Lane 2'!J44,1)="B","M",IF(LEFT('Lane 2'!J44,1)="O","M",IF(LEFT('Lane 2'!J44,1)="F","F",IF(LEFT('Lane 2'!J44,1)="G","F","ERROR")))))</f>
        <v>F</v>
      </c>
      <c r="E130" s="63" t="str">
        <f>PROPER('Lane 2'!G44)</f>
        <v/>
      </c>
      <c r="F130" s="63" t="str">
        <f>PROPER('Lane 2'!H44)</f>
        <v/>
      </c>
      <c r="G130" s="64" t="e">
        <f>VLOOKUP(Instructions!$F$28,Clubs_Info,3,FALSE)</f>
        <v>#N/A</v>
      </c>
      <c r="H130" s="65">
        <f>'Lane 2'!I44</f>
        <v>0</v>
      </c>
      <c r="I130" s="63">
        <f>'Lane 2'!F44</f>
        <v>0</v>
      </c>
      <c r="J130" s="62" t="str">
        <f t="shared" si="6"/>
        <v>1900/01/00</v>
      </c>
      <c r="K130" s="70"/>
      <c r="L130" s="85" t="str">
        <f t="shared" si="7"/>
        <v/>
      </c>
    </row>
    <row r="131" spans="2:12" s="54" customFormat="1" x14ac:dyDescent="0.2">
      <c r="B131" s="62">
        <v>2</v>
      </c>
      <c r="C131" s="54">
        <v>31</v>
      </c>
      <c r="D131" s="63" t="str">
        <f>IF(LEFT('Lane 2'!J45,1)="M","M",IF(LEFT('Lane 2'!J45,1)="B","M",IF(LEFT('Lane 2'!J45,1)="O","M",IF(LEFT('Lane 2'!J45,1)="F","F",IF(LEFT('Lane 2'!J45,1)="G","F","ERROR")))))</f>
        <v>M</v>
      </c>
      <c r="E131" s="63" t="str">
        <f>PROPER('Lane 2'!G45)</f>
        <v/>
      </c>
      <c r="F131" s="63" t="str">
        <f>PROPER('Lane 2'!H45)</f>
        <v/>
      </c>
      <c r="G131" s="64" t="e">
        <f>VLOOKUP(Instructions!$F$28,Clubs_Info,3,FALSE)</f>
        <v>#N/A</v>
      </c>
      <c r="H131" s="65">
        <f>'Lane 2'!I45</f>
        <v>0</v>
      </c>
      <c r="I131" s="63">
        <f>'Lane 2'!F45</f>
        <v>0</v>
      </c>
      <c r="J131" s="62" t="str">
        <f t="shared" si="6"/>
        <v>1900/01/00</v>
      </c>
      <c r="K131" s="70"/>
      <c r="L131" s="85" t="str">
        <f t="shared" si="7"/>
        <v/>
      </c>
    </row>
    <row r="132" spans="2:12" s="54" customFormat="1" x14ac:dyDescent="0.2">
      <c r="B132" s="62">
        <v>2</v>
      </c>
      <c r="C132" s="54">
        <v>32</v>
      </c>
      <c r="D132" s="63" t="str">
        <f>IF(LEFT('Lane 2'!J46,1)="M","M",IF(LEFT('Lane 2'!J46,1)="B","M",IF(LEFT('Lane 2'!J46,1)="O","M",IF(LEFT('Lane 2'!J46,1)="F","F",IF(LEFT('Lane 2'!J46,1)="G","F","ERROR")))))</f>
        <v>F</v>
      </c>
      <c r="E132" s="63" t="str">
        <f>PROPER('Lane 2'!G46)</f>
        <v/>
      </c>
      <c r="F132" s="63" t="str">
        <f>PROPER('Lane 2'!H46)</f>
        <v/>
      </c>
      <c r="G132" s="64" t="e">
        <f>VLOOKUP(Instructions!$F$28,Clubs_Info,3,FALSE)</f>
        <v>#N/A</v>
      </c>
      <c r="H132" s="65">
        <f>'Lane 2'!I46</f>
        <v>0</v>
      </c>
      <c r="I132" s="63">
        <f>'Lane 2'!F46</f>
        <v>0</v>
      </c>
      <c r="J132" s="62" t="str">
        <f t="shared" si="6"/>
        <v>1900/01/00</v>
      </c>
      <c r="K132" s="70"/>
      <c r="L132" s="85" t="str">
        <f t="shared" si="7"/>
        <v/>
      </c>
    </row>
    <row r="133" spans="2:12" s="54" customFormat="1" x14ac:dyDescent="0.2">
      <c r="B133" s="62">
        <v>2</v>
      </c>
      <c r="C133" s="54">
        <v>33</v>
      </c>
      <c r="D133" s="63" t="str">
        <f>IF(LEFT('Lane 2'!J47,1)="M","M",IF(LEFT('Lane 2'!J47,1)="B","M",IF(LEFT('Lane 2'!J47,1)="O","M",IF(LEFT('Lane 2'!J47,1)="F","F",IF(LEFT('Lane 2'!J47,1)="G","F","ERROR")))))</f>
        <v>M</v>
      </c>
      <c r="E133" s="63" t="str">
        <f>PROPER('Lane 2'!G47)</f>
        <v/>
      </c>
      <c r="F133" s="63" t="str">
        <f>PROPER('Lane 2'!H47)</f>
        <v/>
      </c>
      <c r="G133" s="64" t="e">
        <f>VLOOKUP(Instructions!$F$28,Clubs_Info,3,FALSE)</f>
        <v>#N/A</v>
      </c>
      <c r="H133" s="65">
        <f>'Lane 2'!I47</f>
        <v>0</v>
      </c>
      <c r="I133" s="63">
        <f>'Lane 2'!F47</f>
        <v>0</v>
      </c>
      <c r="J133" s="62" t="str">
        <f t="shared" si="6"/>
        <v>1900/01/00</v>
      </c>
      <c r="K133" s="70"/>
      <c r="L133" s="85" t="str">
        <f t="shared" si="7"/>
        <v/>
      </c>
    </row>
    <row r="134" spans="2:12" s="54" customFormat="1" x14ac:dyDescent="0.2">
      <c r="B134" s="62">
        <v>2</v>
      </c>
      <c r="C134" s="54">
        <v>34</v>
      </c>
      <c r="D134" s="63" t="str">
        <f>IF(LEFT('Lane 2'!J48,1)="M","M",IF(LEFT('Lane 2'!J48,1)="B","M",IF(LEFT('Lane 2'!J48,1)="O","M",IF(LEFT('Lane 2'!J48,1)="F","F",IF(LEFT('Lane 2'!J48,1)="G","F","ERROR")))))</f>
        <v>F</v>
      </c>
      <c r="E134" s="63" t="str">
        <f>PROPER('Lane 2'!G48)</f>
        <v/>
      </c>
      <c r="F134" s="63" t="str">
        <f>PROPER('Lane 2'!H48)</f>
        <v/>
      </c>
      <c r="G134" s="64" t="e">
        <f>VLOOKUP(Instructions!$F$28,Clubs_Info,3,FALSE)</f>
        <v>#N/A</v>
      </c>
      <c r="H134" s="65">
        <f>'Lane 2'!I48</f>
        <v>0</v>
      </c>
      <c r="I134" s="63">
        <f>'Lane 2'!F48</f>
        <v>0</v>
      </c>
      <c r="J134" s="62" t="str">
        <f t="shared" si="6"/>
        <v>1900/01/00</v>
      </c>
      <c r="K134" s="70"/>
      <c r="L134" s="85" t="str">
        <f t="shared" si="7"/>
        <v/>
      </c>
    </row>
    <row r="135" spans="2:12" s="54" customFormat="1" x14ac:dyDescent="0.2">
      <c r="B135" s="62">
        <v>2</v>
      </c>
      <c r="C135" s="54">
        <v>35</v>
      </c>
      <c r="D135" s="63" t="str">
        <f>IF(LEFT('Lane 2'!J49,1)="M","M",IF(LEFT('Lane 2'!J49,1)="B","M",IF(LEFT('Lane 2'!J49,1)="O","M",IF(LEFT('Lane 2'!J49,1)="F","F",IF(LEFT('Lane 2'!J49,1)="G","F","ERROR")))))</f>
        <v>M</v>
      </c>
      <c r="E135" s="63" t="str">
        <f>PROPER('Lane 2'!G49)</f>
        <v/>
      </c>
      <c r="F135" s="63" t="str">
        <f>PROPER('Lane 2'!H49)</f>
        <v/>
      </c>
      <c r="G135" s="64" t="e">
        <f>VLOOKUP(Instructions!$F$28,Clubs_Info,3,FALSE)</f>
        <v>#N/A</v>
      </c>
      <c r="H135" s="65">
        <f>'Lane 2'!I49</f>
        <v>0</v>
      </c>
      <c r="I135" s="63">
        <f>'Lane 2'!F49</f>
        <v>0</v>
      </c>
      <c r="J135" s="62" t="str">
        <f t="shared" si="6"/>
        <v>1900/01/00</v>
      </c>
      <c r="K135" s="70"/>
      <c r="L135" s="85" t="str">
        <f t="shared" si="7"/>
        <v/>
      </c>
    </row>
    <row r="136" spans="2:12" s="54" customFormat="1" x14ac:dyDescent="0.2">
      <c r="B136" s="62">
        <v>2</v>
      </c>
      <c r="C136" s="54">
        <v>36</v>
      </c>
      <c r="D136" s="63" t="str">
        <f>IF(LEFT('Lane 2'!J50,1)="M","M",IF(LEFT('Lane 2'!J50,1)="B","M",IF(LEFT('Lane 2'!J50,1)="O","M",IF(LEFT('Lane 2'!J50,1)="F","F",IF(LEFT('Lane 2'!J50,1)="G","F","ERROR")))))</f>
        <v>F</v>
      </c>
      <c r="E136" s="63" t="str">
        <f>PROPER('Lane 2'!G50)</f>
        <v/>
      </c>
      <c r="F136" s="63" t="str">
        <f>PROPER('Lane 2'!H50)</f>
        <v/>
      </c>
      <c r="G136" s="64" t="e">
        <f>VLOOKUP(Instructions!$F$28,Clubs_Info,3,FALSE)</f>
        <v>#N/A</v>
      </c>
      <c r="H136" s="65">
        <f>'Lane 2'!I50</f>
        <v>0</v>
      </c>
      <c r="I136" s="63">
        <f>'Lane 2'!F50</f>
        <v>0</v>
      </c>
      <c r="J136" s="62" t="str">
        <f t="shared" si="6"/>
        <v>1900/01/00</v>
      </c>
      <c r="K136" s="70"/>
      <c r="L136" s="85" t="str">
        <f t="shared" si="7"/>
        <v/>
      </c>
    </row>
    <row r="137" spans="2:12" s="54" customFormat="1" x14ac:dyDescent="0.2">
      <c r="B137" s="62">
        <v>2</v>
      </c>
      <c r="C137" s="54">
        <v>37</v>
      </c>
      <c r="D137" s="63" t="str">
        <f>IF(LEFT('Lane 2'!J51,1)="M","M",IF(LEFT('Lane 2'!J51,1)="B","M",IF(LEFT('Lane 2'!J51,1)="O","M",IF(LEFT('Lane 2'!J51,1)="F","F",IF(LEFT('Lane 2'!J51,1)="G","F","ERROR")))))</f>
        <v>M</v>
      </c>
      <c r="E137" s="63" t="str">
        <f>PROPER('Lane 2'!G51)</f>
        <v/>
      </c>
      <c r="F137" s="63" t="str">
        <f>PROPER('Lane 2'!H51)</f>
        <v/>
      </c>
      <c r="G137" s="64" t="e">
        <f>VLOOKUP(Instructions!$F$28,Clubs_Info,3,FALSE)</f>
        <v>#N/A</v>
      </c>
      <c r="H137" s="65">
        <f>'Lane 2'!I51</f>
        <v>0</v>
      </c>
      <c r="I137" s="63">
        <f>'Lane 2'!F51</f>
        <v>0</v>
      </c>
      <c r="J137" s="62" t="str">
        <f t="shared" si="6"/>
        <v>1900/01/00</v>
      </c>
      <c r="K137" s="70"/>
      <c r="L137" s="85" t="str">
        <f t="shared" si="7"/>
        <v/>
      </c>
    </row>
    <row r="138" spans="2:12" s="54" customFormat="1" x14ac:dyDescent="0.2">
      <c r="B138" s="62">
        <v>2</v>
      </c>
      <c r="C138" s="54">
        <v>38</v>
      </c>
      <c r="D138" s="63" t="str">
        <f>IF(LEFT('Lane 2'!J52,1)="M","M",IF(LEFT('Lane 2'!J52,1)="B","M",IF(LEFT('Lane 2'!J52,1)="O","M",IF(LEFT('Lane 2'!J52,1)="F","F",IF(LEFT('Lane 2'!J52,1)="G","F","ERROR")))))</f>
        <v>F</v>
      </c>
      <c r="E138" s="63" t="str">
        <f>PROPER('Lane 2'!G52)</f>
        <v/>
      </c>
      <c r="F138" s="63" t="str">
        <f>PROPER('Lane 2'!H52)</f>
        <v/>
      </c>
      <c r="G138" s="64" t="e">
        <f>VLOOKUP(Instructions!$F$28,Clubs_Info,3,FALSE)</f>
        <v>#N/A</v>
      </c>
      <c r="H138" s="65">
        <f>'Lane 2'!I52</f>
        <v>0</v>
      </c>
      <c r="I138" s="63">
        <f>'Lane 2'!F52</f>
        <v>0</v>
      </c>
      <c r="J138" s="62" t="str">
        <f t="shared" si="6"/>
        <v>1900/01/00</v>
      </c>
      <c r="K138" s="70"/>
      <c r="L138" s="85" t="str">
        <f t="shared" si="7"/>
        <v/>
      </c>
    </row>
    <row r="139" spans="2:12" s="54" customFormat="1" x14ac:dyDescent="0.2">
      <c r="B139" s="62">
        <v>2</v>
      </c>
      <c r="C139" s="54">
        <v>39</v>
      </c>
      <c r="D139" s="63" t="str">
        <f>IF(LEFT('Lane 2'!J53,1)="M","M",IF(LEFT('Lane 2'!J53,1)="B","M",IF(LEFT('Lane 2'!J53,1)="O","M",IF(LEFT('Lane 2'!J53,1)="F","F",IF(LEFT('Lane 2'!J53,1)="G","F","ERROR")))))</f>
        <v>M</v>
      </c>
      <c r="E139" s="63" t="str">
        <f>PROPER('Lane 2'!G53)</f>
        <v/>
      </c>
      <c r="F139" s="63" t="str">
        <f>PROPER('Lane 2'!H53)</f>
        <v/>
      </c>
      <c r="G139" s="64" t="e">
        <f>VLOOKUP(Instructions!$F$28,Clubs_Info,3,FALSE)</f>
        <v>#N/A</v>
      </c>
      <c r="H139" s="65">
        <f>'Lane 2'!I53</f>
        <v>0</v>
      </c>
      <c r="I139" s="63">
        <f>'Lane 2'!F53</f>
        <v>0</v>
      </c>
      <c r="J139" s="62" t="str">
        <f t="shared" si="6"/>
        <v>1900/01/00</v>
      </c>
      <c r="K139" s="70"/>
      <c r="L139" s="85" t="str">
        <f t="shared" si="7"/>
        <v/>
      </c>
    </row>
    <row r="140" spans="2:12" s="54" customFormat="1" x14ac:dyDescent="0.2">
      <c r="B140" s="62">
        <v>2</v>
      </c>
      <c r="C140" s="54">
        <v>40</v>
      </c>
      <c r="D140" s="63" t="str">
        <f>IF(LEFT('Lane 2'!J54,1)="M","M",IF(LEFT('Lane 2'!J54,1)="B","M",IF(LEFT('Lane 2'!J54,1)="O","M",IF(LEFT('Lane 2'!J54,1)="F","F",IF(LEFT('Lane 2'!J54,1)="G","F","ERROR")))))</f>
        <v>F</v>
      </c>
      <c r="E140" s="63" t="str">
        <f>PROPER('Lane 2'!G54)</f>
        <v/>
      </c>
      <c r="F140" s="63" t="str">
        <f>PROPER('Lane 2'!H54)</f>
        <v/>
      </c>
      <c r="G140" s="64" t="e">
        <f>VLOOKUP(Instructions!$F$28,Clubs_Info,3,FALSE)</f>
        <v>#N/A</v>
      </c>
      <c r="H140" s="65">
        <f>'Lane 2'!I54</f>
        <v>0</v>
      </c>
      <c r="I140" s="63">
        <f>'Lane 2'!F54</f>
        <v>0</v>
      </c>
      <c r="J140" s="62" t="str">
        <f t="shared" si="6"/>
        <v>1900/01/00</v>
      </c>
      <c r="K140" s="70"/>
      <c r="L140" s="85" t="str">
        <f t="shared" si="7"/>
        <v/>
      </c>
    </row>
    <row r="141" spans="2:12" s="54" customFormat="1" x14ac:dyDescent="0.2">
      <c r="B141" s="62">
        <v>2</v>
      </c>
      <c r="C141" s="54">
        <v>41</v>
      </c>
      <c r="D141" s="63" t="str">
        <f>IF(LEFT('Lane 2'!J55,1)="M","M",IF(LEFT('Lane 2'!J55,1)="B","M",IF(LEFT('Lane 2'!J55,1)="O","M",IF(LEFT('Lane 2'!J55,1)="F","F",IF(LEFT('Lane 2'!J55,1)="G","F","ERROR")))))</f>
        <v>M</v>
      </c>
      <c r="E141" s="63" t="str">
        <f>PROPER('Lane 2'!G55)</f>
        <v/>
      </c>
      <c r="F141" s="63" t="str">
        <f>PROPER('Lane 2'!H55)</f>
        <v/>
      </c>
      <c r="G141" s="64" t="e">
        <f>VLOOKUP(Instructions!$F$28,Clubs_Info,3,FALSE)</f>
        <v>#N/A</v>
      </c>
      <c r="H141" s="65">
        <f>'Lane 2'!I55</f>
        <v>0</v>
      </c>
      <c r="I141" s="63">
        <f>'Lane 2'!F55</f>
        <v>0</v>
      </c>
      <c r="J141" s="62" t="str">
        <f t="shared" si="6"/>
        <v>1900/01/00</v>
      </c>
      <c r="K141" s="70"/>
      <c r="L141" s="85" t="str">
        <f t="shared" si="7"/>
        <v/>
      </c>
    </row>
    <row r="142" spans="2:12" s="54" customFormat="1" x14ac:dyDescent="0.2">
      <c r="B142" s="62">
        <v>2</v>
      </c>
      <c r="C142" s="54">
        <v>42</v>
      </c>
      <c r="D142" s="63" t="str">
        <f>IF(LEFT('Lane 2'!J56,1)="M","M",IF(LEFT('Lane 2'!J56,1)="B","M",IF(LEFT('Lane 2'!J56,1)="O","M",IF(LEFT('Lane 2'!J56,1)="F","F",IF(LEFT('Lane 2'!J56,1)="G","F","ERROR")))))</f>
        <v>F</v>
      </c>
      <c r="E142" s="63" t="str">
        <f>PROPER('Lane 2'!G56)</f>
        <v/>
      </c>
      <c r="F142" s="63" t="str">
        <f>PROPER('Lane 2'!H56)</f>
        <v/>
      </c>
      <c r="G142" s="64" t="e">
        <f>VLOOKUP(Instructions!$F$28,Clubs_Info,3,FALSE)</f>
        <v>#N/A</v>
      </c>
      <c r="H142" s="65">
        <f>'Lane 2'!I56</f>
        <v>0</v>
      </c>
      <c r="I142" s="63">
        <f>'Lane 2'!F56</f>
        <v>0</v>
      </c>
      <c r="J142" s="62" t="str">
        <f t="shared" si="6"/>
        <v>1900/01/00</v>
      </c>
      <c r="K142" s="70"/>
      <c r="L142" s="85" t="str">
        <f t="shared" si="7"/>
        <v/>
      </c>
    </row>
    <row r="143" spans="2:12" s="54" customFormat="1" x14ac:dyDescent="0.2">
      <c r="B143" s="62">
        <v>2</v>
      </c>
      <c r="C143" s="54">
        <v>43</v>
      </c>
      <c r="D143" s="63" t="str">
        <f>IF(LEFT('Lane 2'!J57,1)="M","M",IF(LEFT('Lane 2'!J57,1)="B","M",IF(LEFT('Lane 2'!J57,1)="O","M",IF(LEFT('Lane 2'!J57,1)="F","F",IF(LEFT('Lane 2'!J57,1)="G","F","ERROR")))))</f>
        <v>M</v>
      </c>
      <c r="E143" s="63" t="str">
        <f>PROPER('Lane 2'!G57)</f>
        <v/>
      </c>
      <c r="F143" s="63" t="str">
        <f>PROPER('Lane 2'!H57)</f>
        <v/>
      </c>
      <c r="G143" s="64" t="e">
        <f>VLOOKUP(Instructions!$F$28,Clubs_Info,3,FALSE)</f>
        <v>#N/A</v>
      </c>
      <c r="H143" s="65">
        <f>'Lane 2'!I57</f>
        <v>0</v>
      </c>
      <c r="I143" s="63">
        <f>'Lane 2'!F57</f>
        <v>0</v>
      </c>
      <c r="J143" s="62" t="str">
        <f t="shared" si="6"/>
        <v>1900/01/00</v>
      </c>
      <c r="K143" s="70"/>
      <c r="L143" s="85" t="str">
        <f t="shared" si="7"/>
        <v/>
      </c>
    </row>
    <row r="144" spans="2:12" s="54" customFormat="1" x14ac:dyDescent="0.2">
      <c r="B144" s="62">
        <v>2</v>
      </c>
      <c r="C144" s="54">
        <v>44</v>
      </c>
      <c r="D144" s="63" t="str">
        <f>IF(LEFT('Lane 2'!J58,1)="M","M",IF(LEFT('Lane 2'!J58,1)="B","M",IF(LEFT('Lane 2'!J58,1)="O","M",IF(LEFT('Lane 2'!J58,1)="F","F",IF(LEFT('Lane 2'!J58,1)="G","F","ERROR")))))</f>
        <v>F</v>
      </c>
      <c r="E144" s="63" t="str">
        <f>PROPER('Lane 2'!G58)</f>
        <v/>
      </c>
      <c r="F144" s="63" t="str">
        <f>PROPER('Lane 2'!H58)</f>
        <v/>
      </c>
      <c r="G144" s="64" t="e">
        <f>VLOOKUP(Instructions!$F$28,Clubs_Info,3,FALSE)</f>
        <v>#N/A</v>
      </c>
      <c r="H144" s="65">
        <f>'Lane 2'!I58</f>
        <v>0</v>
      </c>
      <c r="I144" s="63">
        <f>'Lane 2'!F58</f>
        <v>0</v>
      </c>
      <c r="J144" s="62" t="str">
        <f t="shared" si="6"/>
        <v>1900/01/00</v>
      </c>
      <c r="K144" s="70"/>
      <c r="L144" s="85" t="str">
        <f t="shared" si="7"/>
        <v/>
      </c>
    </row>
    <row r="145" spans="2:12" s="54" customFormat="1" x14ac:dyDescent="0.2">
      <c r="B145" s="62">
        <v>2</v>
      </c>
      <c r="C145" s="54">
        <v>45</v>
      </c>
      <c r="D145" s="63" t="str">
        <f>IF(LEFT('Lane 2'!J59,1)="M","M",IF(LEFT('Lane 2'!J59,1)="B","M",IF(LEFT('Lane 2'!J59,1)="O","M",IF(LEFT('Lane 2'!J59,1)="F","F",IF(LEFT('Lane 2'!J59,1)="G","F","ERROR")))))</f>
        <v>M</v>
      </c>
      <c r="E145" s="63" t="str">
        <f>PROPER('Lane 2'!G59)</f>
        <v/>
      </c>
      <c r="F145" s="63" t="str">
        <f>PROPER('Lane 2'!H59)</f>
        <v/>
      </c>
      <c r="G145" s="64" t="e">
        <f>VLOOKUP(Instructions!$F$28,Clubs_Info,3,FALSE)</f>
        <v>#N/A</v>
      </c>
      <c r="H145" s="65">
        <f>'Lane 2'!I59</f>
        <v>0</v>
      </c>
      <c r="I145" s="63">
        <f>'Lane 2'!F59</f>
        <v>0</v>
      </c>
      <c r="J145" s="62" t="str">
        <f t="shared" si="6"/>
        <v>1900/01/00</v>
      </c>
      <c r="K145" s="70"/>
      <c r="L145" s="85" t="str">
        <f t="shared" si="7"/>
        <v/>
      </c>
    </row>
    <row r="146" spans="2:12" s="54" customFormat="1" x14ac:dyDescent="0.2">
      <c r="B146" s="62">
        <v>2</v>
      </c>
      <c r="C146" s="54">
        <v>46</v>
      </c>
      <c r="D146" s="63" t="str">
        <f>IF(LEFT('Lane 2'!J60,1)="M","M",IF(LEFT('Lane 2'!J60,1)="B","M",IF(LEFT('Lane 2'!J60,1)="O","M",IF(LEFT('Lane 2'!J60,1)="F","F",IF(LEFT('Lane 2'!J60,1)="G","F","ERROR")))))</f>
        <v>F</v>
      </c>
      <c r="E146" s="63" t="str">
        <f>PROPER('Lane 2'!G60)</f>
        <v/>
      </c>
      <c r="F146" s="63" t="str">
        <f>PROPER('Lane 2'!H60)</f>
        <v/>
      </c>
      <c r="G146" s="64" t="e">
        <f>VLOOKUP(Instructions!$F$28,Clubs_Info,3,FALSE)</f>
        <v>#N/A</v>
      </c>
      <c r="H146" s="65">
        <f>'Lane 2'!I60</f>
        <v>0</v>
      </c>
      <c r="I146" s="63">
        <f>'Lane 2'!F60</f>
        <v>0</v>
      </c>
      <c r="J146" s="62" t="str">
        <f t="shared" si="6"/>
        <v>1900/01/00</v>
      </c>
      <c r="K146" s="70"/>
      <c r="L146" s="85" t="str">
        <f t="shared" si="7"/>
        <v/>
      </c>
    </row>
    <row r="147" spans="2:12" s="54" customFormat="1" x14ac:dyDescent="0.2">
      <c r="B147" s="62">
        <v>2</v>
      </c>
      <c r="C147" s="54">
        <v>47</v>
      </c>
      <c r="D147" s="63" t="str">
        <f>IF(LEFT('Lane 2'!J61,1)="M","M",IF(LEFT('Lane 2'!J61,1)="B","M",IF(LEFT('Lane 2'!J61,1)="O","M",IF(LEFT('Lane 2'!J61,1)="F","F",IF(LEFT('Lane 2'!J61,1)="G","F","ERROR")))))</f>
        <v>M</v>
      </c>
      <c r="E147" s="63" t="str">
        <f>PROPER('Lane 2'!G61)</f>
        <v/>
      </c>
      <c r="F147" s="63" t="str">
        <f>PROPER('Lane 2'!H61)</f>
        <v/>
      </c>
      <c r="G147" s="64" t="e">
        <f>VLOOKUP(Instructions!$F$28,Clubs_Info,3,FALSE)</f>
        <v>#N/A</v>
      </c>
      <c r="H147" s="65">
        <f>'Lane 2'!I61</f>
        <v>0</v>
      </c>
      <c r="I147" s="63">
        <f>'Lane 2'!F61</f>
        <v>0</v>
      </c>
      <c r="J147" s="62" t="str">
        <f t="shared" si="6"/>
        <v>1900/01/00</v>
      </c>
      <c r="K147" s="70"/>
      <c r="L147" s="85" t="str">
        <f t="shared" si="7"/>
        <v/>
      </c>
    </row>
    <row r="148" spans="2:12" s="54" customFormat="1" x14ac:dyDescent="0.2">
      <c r="B148" s="62">
        <v>2</v>
      </c>
      <c r="C148" s="54">
        <v>48</v>
      </c>
      <c r="D148" s="63" t="str">
        <f>IF(LEFT('Lane 2'!J62,1)="M","M",IF(LEFT('Lane 2'!J62,1)="B","M",IF(LEFT('Lane 2'!J62,1)="O","M",IF(LEFT('Lane 2'!J62,1)="F","F",IF(LEFT('Lane 2'!J62,1)="G","F","ERROR")))))</f>
        <v>F</v>
      </c>
      <c r="E148" s="63" t="str">
        <f>PROPER('Lane 2'!G62)</f>
        <v/>
      </c>
      <c r="F148" s="63" t="str">
        <f>PROPER('Lane 2'!H62)</f>
        <v/>
      </c>
      <c r="G148" s="64" t="e">
        <f>VLOOKUP(Instructions!$F$28,Clubs_Info,3,FALSE)</f>
        <v>#N/A</v>
      </c>
      <c r="H148" s="65">
        <f>'Lane 2'!I62</f>
        <v>0</v>
      </c>
      <c r="I148" s="63">
        <f>'Lane 2'!F62</f>
        <v>0</v>
      </c>
      <c r="J148" s="62" t="str">
        <f t="shared" si="6"/>
        <v>1900/01/00</v>
      </c>
      <c r="K148" s="70"/>
      <c r="L148" s="85" t="str">
        <f t="shared" si="7"/>
        <v/>
      </c>
    </row>
    <row r="149" spans="2:12" s="54" customFormat="1" x14ac:dyDescent="0.2">
      <c r="B149" s="62">
        <v>2</v>
      </c>
      <c r="C149" s="54">
        <v>49</v>
      </c>
      <c r="D149" s="63" t="str">
        <f>IF(LEFT('Lane 2'!J63,1)="M","M",IF(LEFT('Lane 2'!J63,1)="B","M",IF(LEFT('Lane 2'!J63,1)="O","M",IF(LEFT('Lane 2'!J63,1)="F","F",IF(LEFT('Lane 2'!J63,1)="G","F","ERROR")))))</f>
        <v>M</v>
      </c>
      <c r="E149" s="63" t="str">
        <f>PROPER('Lane 2'!G63)</f>
        <v/>
      </c>
      <c r="F149" s="63" t="str">
        <f>PROPER('Lane 2'!H63)</f>
        <v/>
      </c>
      <c r="G149" s="64" t="e">
        <f>VLOOKUP(Instructions!$F$28,Clubs_Info,3,FALSE)</f>
        <v>#N/A</v>
      </c>
      <c r="H149" s="65">
        <f>'Lane 2'!I63</f>
        <v>0</v>
      </c>
      <c r="I149" s="63">
        <f>'Lane 2'!F63</f>
        <v>0</v>
      </c>
      <c r="J149" s="62" t="str">
        <f t="shared" si="6"/>
        <v>1900/01/00</v>
      </c>
      <c r="K149" s="70"/>
      <c r="L149" s="85" t="str">
        <f t="shared" si="7"/>
        <v/>
      </c>
    </row>
    <row r="150" spans="2:12" s="54" customFormat="1" x14ac:dyDescent="0.2">
      <c r="B150" s="62">
        <v>2</v>
      </c>
      <c r="C150" s="54">
        <v>49</v>
      </c>
      <c r="D150" s="63" t="str">
        <f>IF(LEFT('Lane 2'!J64,1)="M","M",IF(LEFT('Lane 2'!J64,1)="B","M",IF(LEFT('Lane 2'!J64,1)="O","M",IF(LEFT('Lane 2'!J64,1)="F","F",IF(LEFT('Lane 2'!J64,1)="G","F","ERROR")))))</f>
        <v>M</v>
      </c>
      <c r="E150" s="63" t="str">
        <f>PROPER('Lane 2'!G64)</f>
        <v/>
      </c>
      <c r="F150" s="63" t="str">
        <f>PROPER('Lane 2'!H64)</f>
        <v/>
      </c>
      <c r="G150" s="64" t="e">
        <f>VLOOKUP(Instructions!$F$28,Clubs_Info,3,FALSE)</f>
        <v>#N/A</v>
      </c>
      <c r="H150" s="65">
        <f>'Lane 2'!I64</f>
        <v>0</v>
      </c>
      <c r="I150" s="63">
        <f>'Lane 2'!F64</f>
        <v>0</v>
      </c>
      <c r="J150" s="62" t="str">
        <f t="shared" si="6"/>
        <v>1900/01/00</v>
      </c>
      <c r="K150" s="70"/>
      <c r="L150" s="85" t="str">
        <f t="shared" si="7"/>
        <v/>
      </c>
    </row>
    <row r="151" spans="2:12" s="54" customFormat="1" x14ac:dyDescent="0.2">
      <c r="B151" s="62">
        <v>2</v>
      </c>
      <c r="C151" s="54">
        <v>49</v>
      </c>
      <c r="D151" s="63" t="str">
        <f>IF(LEFT('Lane 2'!J65,1)="M","M",IF(LEFT('Lane 2'!J65,1)="B","M",IF(LEFT('Lane 2'!J65,1)="O","M",IF(LEFT('Lane 2'!J65,1)="F","F",IF(LEFT('Lane 2'!J65,1)="G","F","ERROR")))))</f>
        <v>M</v>
      </c>
      <c r="E151" s="63" t="str">
        <f>PROPER('Lane 2'!G65)</f>
        <v/>
      </c>
      <c r="F151" s="63" t="str">
        <f>PROPER('Lane 2'!H65)</f>
        <v/>
      </c>
      <c r="G151" s="64" t="e">
        <f>VLOOKUP(Instructions!$F$28,Clubs_Info,3,FALSE)</f>
        <v>#N/A</v>
      </c>
      <c r="H151" s="65">
        <f>'Lane 2'!I65</f>
        <v>0</v>
      </c>
      <c r="I151" s="63">
        <f>'Lane 2'!F65</f>
        <v>0</v>
      </c>
      <c r="J151" s="62" t="str">
        <f t="shared" si="6"/>
        <v>1900/01/00</v>
      </c>
      <c r="K151" s="70"/>
      <c r="L151" s="85" t="str">
        <f t="shared" si="7"/>
        <v/>
      </c>
    </row>
    <row r="152" spans="2:12" s="54" customFormat="1" x14ac:dyDescent="0.2">
      <c r="B152" s="62">
        <v>2</v>
      </c>
      <c r="C152" s="54">
        <v>49</v>
      </c>
      <c r="D152" s="63" t="str">
        <f>IF(LEFT('Lane 2'!J66,1)="M","M",IF(LEFT('Lane 2'!J66,1)="B","M",IF(LEFT('Lane 2'!J66,1)="O","M",IF(LEFT('Lane 2'!J66,1)="F","F",IF(LEFT('Lane 2'!J66,1)="G","F","ERROR")))))</f>
        <v>M</v>
      </c>
      <c r="E152" s="63" t="str">
        <f>PROPER('Lane 2'!G66)</f>
        <v/>
      </c>
      <c r="F152" s="63" t="str">
        <f>PROPER('Lane 2'!H66)</f>
        <v/>
      </c>
      <c r="G152" s="64" t="e">
        <f>VLOOKUP(Instructions!$F$28,Clubs_Info,3,FALSE)</f>
        <v>#N/A</v>
      </c>
      <c r="H152" s="65">
        <f>'Lane 2'!I66</f>
        <v>0</v>
      </c>
      <c r="I152" s="63">
        <f>'Lane 2'!F66</f>
        <v>0</v>
      </c>
      <c r="J152" s="62" t="str">
        <f t="shared" si="6"/>
        <v>1900/01/00</v>
      </c>
      <c r="K152" s="70"/>
      <c r="L152" s="85" t="str">
        <f t="shared" si="7"/>
        <v/>
      </c>
    </row>
    <row r="153" spans="2:12" s="54" customFormat="1" x14ac:dyDescent="0.2">
      <c r="B153" s="62">
        <v>2</v>
      </c>
      <c r="C153" s="54">
        <v>50</v>
      </c>
      <c r="D153" s="63" t="str">
        <f>IF(LEFT('Lane 2'!J67,1)="M","M",IF(LEFT('Lane 2'!J67,1)="B","M",IF(LEFT('Lane 2'!J67,1)="O","M",IF(LEFT('Lane 2'!J67,1)="F","F",IF(LEFT('Lane 2'!J67,1)="G","F","ERROR")))))</f>
        <v>F</v>
      </c>
      <c r="E153" s="63" t="str">
        <f>PROPER('Lane 2'!G67)</f>
        <v/>
      </c>
      <c r="F153" s="63" t="str">
        <f>PROPER('Lane 2'!H67)</f>
        <v/>
      </c>
      <c r="G153" s="64" t="e">
        <f>VLOOKUP(Instructions!$F$28,Clubs_Info,3,FALSE)</f>
        <v>#N/A</v>
      </c>
      <c r="H153" s="65">
        <f>'Lane 2'!I67</f>
        <v>0</v>
      </c>
      <c r="I153" s="63">
        <f>'Lane 2'!F67</f>
        <v>0</v>
      </c>
      <c r="J153" s="62" t="str">
        <f t="shared" si="6"/>
        <v>1900/01/00</v>
      </c>
      <c r="K153" s="70"/>
      <c r="L153" s="85" t="str">
        <f t="shared" si="7"/>
        <v/>
      </c>
    </row>
    <row r="154" spans="2:12" s="54" customFormat="1" x14ac:dyDescent="0.2">
      <c r="B154" s="62">
        <v>2</v>
      </c>
      <c r="C154" s="54">
        <v>50</v>
      </c>
      <c r="D154" s="63" t="str">
        <f>IF(LEFT('Lane 2'!J68,1)="M","M",IF(LEFT('Lane 2'!J68,1)="B","M",IF(LEFT('Lane 2'!J68,1)="O","M",IF(LEFT('Lane 2'!J68,1)="F","F",IF(LEFT('Lane 2'!J68,1)="G","F","ERROR")))))</f>
        <v>F</v>
      </c>
      <c r="E154" s="63" t="str">
        <f>PROPER('Lane 2'!G68)</f>
        <v/>
      </c>
      <c r="F154" s="63" t="str">
        <f>PROPER('Lane 2'!H68)</f>
        <v/>
      </c>
      <c r="G154" s="64" t="e">
        <f>VLOOKUP(Instructions!$F$28,Clubs_Info,3,FALSE)</f>
        <v>#N/A</v>
      </c>
      <c r="H154" s="65">
        <f>'Lane 2'!I68</f>
        <v>0</v>
      </c>
      <c r="I154" s="63">
        <f>'Lane 2'!F68</f>
        <v>0</v>
      </c>
      <c r="J154" s="62" t="str">
        <f t="shared" si="6"/>
        <v>1900/01/00</v>
      </c>
      <c r="K154" s="70"/>
      <c r="L154" s="85" t="str">
        <f t="shared" si="7"/>
        <v/>
      </c>
    </row>
    <row r="155" spans="2:12" s="54" customFormat="1" x14ac:dyDescent="0.2">
      <c r="B155" s="62">
        <v>2</v>
      </c>
      <c r="C155" s="54">
        <v>50</v>
      </c>
      <c r="D155" s="63" t="str">
        <f>IF(LEFT('Lane 2'!J69,1)="M","M",IF(LEFT('Lane 2'!J69,1)="B","M",IF(LEFT('Lane 2'!J69,1)="O","M",IF(LEFT('Lane 2'!J69,1)="F","F",IF(LEFT('Lane 2'!J69,1)="G","F","ERROR")))))</f>
        <v>F</v>
      </c>
      <c r="E155" s="63" t="str">
        <f>PROPER('Lane 2'!G69)</f>
        <v/>
      </c>
      <c r="F155" s="63" t="str">
        <f>PROPER('Lane 2'!H69)</f>
        <v/>
      </c>
      <c r="G155" s="64" t="e">
        <f>VLOOKUP(Instructions!$F$28,Clubs_Info,3,FALSE)</f>
        <v>#N/A</v>
      </c>
      <c r="H155" s="65">
        <f>'Lane 2'!I69</f>
        <v>0</v>
      </c>
      <c r="I155" s="63">
        <f>'Lane 2'!F69</f>
        <v>0</v>
      </c>
      <c r="J155" s="62" t="str">
        <f t="shared" si="6"/>
        <v>1900/01/00</v>
      </c>
      <c r="K155" s="70"/>
      <c r="L155" s="85" t="str">
        <f t="shared" si="7"/>
        <v/>
      </c>
    </row>
    <row r="156" spans="2:12" s="54" customFormat="1" x14ac:dyDescent="0.2">
      <c r="B156" s="62">
        <v>2</v>
      </c>
      <c r="C156" s="54">
        <v>50</v>
      </c>
      <c r="D156" s="63" t="str">
        <f>IF(LEFT('Lane 2'!J70,1)="M","M",IF(LEFT('Lane 2'!J70,1)="B","M",IF(LEFT('Lane 2'!J70,1)="O","M",IF(LEFT('Lane 2'!J70,1)="F","F",IF(LEFT('Lane 2'!J70,1)="G","F","ERROR")))))</f>
        <v>F</v>
      </c>
      <c r="E156" s="63" t="str">
        <f>PROPER('Lane 2'!G70)</f>
        <v/>
      </c>
      <c r="F156" s="63" t="str">
        <f>PROPER('Lane 2'!H70)</f>
        <v/>
      </c>
      <c r="G156" s="64" t="e">
        <f>VLOOKUP(Instructions!$F$28,Clubs_Info,3,FALSE)</f>
        <v>#N/A</v>
      </c>
      <c r="H156" s="65">
        <f>'Lane 2'!I70</f>
        <v>0</v>
      </c>
      <c r="I156" s="63">
        <f>'Lane 2'!F70</f>
        <v>0</v>
      </c>
      <c r="J156" s="62" t="str">
        <f t="shared" si="6"/>
        <v>1900/01/00</v>
      </c>
      <c r="K156" s="70"/>
      <c r="L156" s="85" t="str">
        <f t="shared" si="7"/>
        <v/>
      </c>
    </row>
    <row r="157" spans="2:12" s="54" customFormat="1" x14ac:dyDescent="0.2">
      <c r="B157" s="62">
        <v>2</v>
      </c>
      <c r="C157" s="54">
        <v>51</v>
      </c>
      <c r="D157" s="63" t="str">
        <f>IF(LEFT('Lane 2'!J71,1)="M","M",IF(LEFT('Lane 2'!J71,1)="B","M",IF(LEFT('Lane 2'!J71,1)="O","M",IF(LEFT('Lane 2'!J71,1)="F","F",IF(LEFT('Lane 2'!J71,1)="G","F","ERROR")))))</f>
        <v>M</v>
      </c>
      <c r="E157" s="63" t="str">
        <f>PROPER('Lane 2'!G71)</f>
        <v/>
      </c>
      <c r="F157" s="63" t="str">
        <f>PROPER('Lane 2'!H71)</f>
        <v/>
      </c>
      <c r="G157" s="64" t="e">
        <f>VLOOKUP(Instructions!$F$28,Clubs_Info,3,FALSE)</f>
        <v>#N/A</v>
      </c>
      <c r="H157" s="65">
        <f>'Lane 2'!I71</f>
        <v>0</v>
      </c>
      <c r="I157" s="63">
        <f>'Lane 2'!F71</f>
        <v>0</v>
      </c>
      <c r="J157" s="62" t="str">
        <f t="shared" si="6"/>
        <v>1900/01/00</v>
      </c>
      <c r="K157" s="70"/>
      <c r="L157" s="85" t="str">
        <f t="shared" si="7"/>
        <v/>
      </c>
    </row>
    <row r="158" spans="2:12" s="54" customFormat="1" x14ac:dyDescent="0.2">
      <c r="B158" s="62">
        <v>2</v>
      </c>
      <c r="C158" s="54">
        <v>51</v>
      </c>
      <c r="D158" s="63" t="str">
        <f>IF(LEFT('Lane 2'!J72,1)="M","M",IF(LEFT('Lane 2'!J72,1)="B","M",IF(LEFT('Lane 2'!J72,1)="O","M",IF(LEFT('Lane 2'!J72,1)="F","F",IF(LEFT('Lane 2'!J72,1)="G","F","ERROR")))))</f>
        <v>M</v>
      </c>
      <c r="E158" s="63" t="str">
        <f>PROPER('Lane 2'!G72)</f>
        <v/>
      </c>
      <c r="F158" s="63" t="str">
        <f>PROPER('Lane 2'!H72)</f>
        <v/>
      </c>
      <c r="G158" s="64" t="e">
        <f>VLOOKUP(Instructions!$F$28,Clubs_Info,3,FALSE)</f>
        <v>#N/A</v>
      </c>
      <c r="H158" s="65">
        <f>'Lane 2'!I72</f>
        <v>0</v>
      </c>
      <c r="I158" s="63">
        <f>'Lane 2'!F72</f>
        <v>0</v>
      </c>
      <c r="J158" s="62" t="str">
        <f t="shared" si="6"/>
        <v>1900/01/00</v>
      </c>
      <c r="K158" s="70"/>
      <c r="L158" s="85" t="str">
        <f t="shared" si="7"/>
        <v/>
      </c>
    </row>
    <row r="159" spans="2:12" s="54" customFormat="1" x14ac:dyDescent="0.2">
      <c r="B159" s="62">
        <v>2</v>
      </c>
      <c r="C159" s="54">
        <v>51</v>
      </c>
      <c r="D159" s="63" t="str">
        <f>IF(LEFT('Lane 2'!J73,1)="M","M",IF(LEFT('Lane 2'!J73,1)="B","M",IF(LEFT('Lane 2'!J73,1)="O","M",IF(LEFT('Lane 2'!J73,1)="F","F",IF(LEFT('Lane 2'!J73,1)="G","F","ERROR")))))</f>
        <v>M</v>
      </c>
      <c r="E159" s="63" t="str">
        <f>PROPER('Lane 2'!G73)</f>
        <v/>
      </c>
      <c r="F159" s="63" t="str">
        <f>PROPER('Lane 2'!H73)</f>
        <v/>
      </c>
      <c r="G159" s="64" t="e">
        <f>VLOOKUP(Instructions!$F$28,Clubs_Info,3,FALSE)</f>
        <v>#N/A</v>
      </c>
      <c r="H159" s="65">
        <f>'Lane 2'!I73</f>
        <v>0</v>
      </c>
      <c r="I159" s="63">
        <f>'Lane 2'!F73</f>
        <v>0</v>
      </c>
      <c r="J159" s="62" t="str">
        <f t="shared" ref="J159:J174" si="8">(TEXT(H159,"YYYY/MM/DD"))</f>
        <v>1900/01/00</v>
      </c>
      <c r="K159" s="70"/>
      <c r="L159" s="85" t="str">
        <f t="shared" si="7"/>
        <v/>
      </c>
    </row>
    <row r="160" spans="2:12" s="54" customFormat="1" x14ac:dyDescent="0.2">
      <c r="B160" s="62">
        <v>2</v>
      </c>
      <c r="C160" s="54">
        <v>51</v>
      </c>
      <c r="D160" s="63" t="str">
        <f>IF(LEFT('Lane 2'!J74,1)="M","M",IF(LEFT('Lane 2'!J74,1)="B","M",IF(LEFT('Lane 2'!J74,1)="O","M",IF(LEFT('Lane 2'!J74,1)="F","F",IF(LEFT('Lane 2'!J74,1)="G","F","ERROR")))))</f>
        <v>M</v>
      </c>
      <c r="E160" s="63" t="str">
        <f>PROPER('Lane 2'!G74)</f>
        <v/>
      </c>
      <c r="F160" s="63" t="str">
        <f>PROPER('Lane 2'!H74)</f>
        <v/>
      </c>
      <c r="G160" s="64" t="e">
        <f>VLOOKUP(Instructions!$F$28,Clubs_Info,3,FALSE)</f>
        <v>#N/A</v>
      </c>
      <c r="H160" s="65">
        <f>'Lane 2'!I74</f>
        <v>0</v>
      </c>
      <c r="I160" s="63">
        <f>'Lane 2'!F74</f>
        <v>0</v>
      </c>
      <c r="J160" s="62" t="str">
        <f t="shared" si="8"/>
        <v>1900/01/00</v>
      </c>
      <c r="K160" s="70"/>
      <c r="L160" s="85" t="str">
        <f t="shared" si="7"/>
        <v/>
      </c>
    </row>
    <row r="161" spans="2:12" s="54" customFormat="1" x14ac:dyDescent="0.2">
      <c r="B161" s="62">
        <v>2</v>
      </c>
      <c r="C161" s="54">
        <v>52</v>
      </c>
      <c r="D161" s="63" t="str">
        <f>IF(LEFT('Lane 2'!J75,1)="M","M",IF(LEFT('Lane 2'!J75,1)="B","M",IF(LEFT('Lane 2'!J75,1)="O","M",IF(LEFT('Lane 2'!J75,1)="F","F",IF(LEFT('Lane 2'!J75,1)="G","F","ERROR")))))</f>
        <v>F</v>
      </c>
      <c r="E161" s="63" t="str">
        <f>PROPER('Lane 2'!G75)</f>
        <v/>
      </c>
      <c r="F161" s="63" t="str">
        <f>PROPER('Lane 2'!H75)</f>
        <v/>
      </c>
      <c r="G161" s="64" t="e">
        <f>VLOOKUP(Instructions!$F$28,Clubs_Info,3,FALSE)</f>
        <v>#N/A</v>
      </c>
      <c r="H161" s="65">
        <f>'Lane 2'!I75</f>
        <v>0</v>
      </c>
      <c r="I161" s="63">
        <f>'Lane 2'!F75</f>
        <v>0</v>
      </c>
      <c r="J161" s="62" t="str">
        <f t="shared" si="8"/>
        <v>1900/01/00</v>
      </c>
      <c r="K161" s="70"/>
      <c r="L161" s="85" t="str">
        <f t="shared" si="7"/>
        <v/>
      </c>
    </row>
    <row r="162" spans="2:12" s="54" customFormat="1" x14ac:dyDescent="0.2">
      <c r="B162" s="62">
        <v>2</v>
      </c>
      <c r="C162" s="54">
        <v>52</v>
      </c>
      <c r="D162" s="63" t="str">
        <f>IF(LEFT('Lane 2'!J76,1)="M","M",IF(LEFT('Lane 2'!J76,1)="B","M",IF(LEFT('Lane 2'!J76,1)="O","M",IF(LEFT('Lane 2'!J76,1)="F","F",IF(LEFT('Lane 2'!J76,1)="G","F","ERROR")))))</f>
        <v>F</v>
      </c>
      <c r="E162" s="63" t="str">
        <f>PROPER('Lane 2'!G76)</f>
        <v/>
      </c>
      <c r="F162" s="63" t="str">
        <f>PROPER('Lane 2'!H76)</f>
        <v/>
      </c>
      <c r="G162" s="64" t="e">
        <f>VLOOKUP(Instructions!$F$28,Clubs_Info,3,FALSE)</f>
        <v>#N/A</v>
      </c>
      <c r="H162" s="65">
        <f>'Lane 2'!I76</f>
        <v>0</v>
      </c>
      <c r="I162" s="63">
        <f>'Lane 2'!F76</f>
        <v>0</v>
      </c>
      <c r="J162" s="62" t="str">
        <f t="shared" si="8"/>
        <v>1900/01/00</v>
      </c>
      <c r="K162" s="70"/>
      <c r="L162" s="85" t="str">
        <f t="shared" si="7"/>
        <v/>
      </c>
    </row>
    <row r="163" spans="2:12" s="54" customFormat="1" x14ac:dyDescent="0.2">
      <c r="B163" s="62">
        <v>2</v>
      </c>
      <c r="C163" s="54">
        <v>52</v>
      </c>
      <c r="D163" s="63" t="str">
        <f>IF(LEFT('Lane 2'!J77,1)="M","M",IF(LEFT('Lane 2'!J77,1)="B","M",IF(LEFT('Lane 2'!J77,1)="O","M",IF(LEFT('Lane 2'!J77,1)="F","F",IF(LEFT('Lane 2'!J77,1)="G","F","ERROR")))))</f>
        <v>F</v>
      </c>
      <c r="E163" s="63" t="str">
        <f>PROPER('Lane 2'!G77)</f>
        <v/>
      </c>
      <c r="F163" s="63" t="str">
        <f>PROPER('Lane 2'!H77)</f>
        <v/>
      </c>
      <c r="G163" s="64" t="e">
        <f>VLOOKUP(Instructions!$F$28,Clubs_Info,3,FALSE)</f>
        <v>#N/A</v>
      </c>
      <c r="H163" s="65">
        <f>'Lane 2'!I77</f>
        <v>0</v>
      </c>
      <c r="I163" s="63">
        <f>'Lane 2'!F77</f>
        <v>0</v>
      </c>
      <c r="J163" s="62" t="str">
        <f t="shared" si="8"/>
        <v>1900/01/00</v>
      </c>
      <c r="K163" s="70"/>
      <c r="L163" s="85" t="str">
        <f t="shared" si="7"/>
        <v/>
      </c>
    </row>
    <row r="164" spans="2:12" s="54" customFormat="1" x14ac:dyDescent="0.2">
      <c r="B164" s="62">
        <v>2</v>
      </c>
      <c r="C164" s="54">
        <v>52</v>
      </c>
      <c r="D164" s="63" t="str">
        <f>IF(LEFT('Lane 2'!J78,1)="M","M",IF(LEFT('Lane 2'!J78,1)="B","M",IF(LEFT('Lane 2'!J78,1)="O","M",IF(LEFT('Lane 2'!J78,1)="F","F",IF(LEFT('Lane 2'!J78,1)="G","F","ERROR")))))</f>
        <v>F</v>
      </c>
      <c r="E164" s="63" t="str">
        <f>PROPER('Lane 2'!G78)</f>
        <v/>
      </c>
      <c r="F164" s="63" t="str">
        <f>PROPER('Lane 2'!H78)</f>
        <v/>
      </c>
      <c r="G164" s="64" t="e">
        <f>VLOOKUP(Instructions!$F$28,Clubs_Info,3,FALSE)</f>
        <v>#N/A</v>
      </c>
      <c r="H164" s="65">
        <f>'Lane 2'!I78</f>
        <v>0</v>
      </c>
      <c r="I164" s="63">
        <f>'Lane 2'!F78</f>
        <v>0</v>
      </c>
      <c r="J164" s="62" t="str">
        <f t="shared" si="8"/>
        <v>1900/01/00</v>
      </c>
      <c r="K164" s="70"/>
      <c r="L164" s="85" t="str">
        <f t="shared" si="7"/>
        <v/>
      </c>
    </row>
    <row r="165" spans="2:12" s="54" customFormat="1" x14ac:dyDescent="0.2">
      <c r="B165" s="62">
        <v>2</v>
      </c>
      <c r="C165" s="54">
        <v>53</v>
      </c>
      <c r="D165" s="63" t="str">
        <f>IF(LEFT('Lane 2'!J79,1)="M","M",IF(LEFT('Lane 2'!J79,1)="B","M",IF(LEFT('Lane 2'!J79,1)="O","M",IF(LEFT('Lane 2'!J79,1)="F","F",IF(LEFT('Lane 2'!J79,1)="G","F","ERROR")))))</f>
        <v>M</v>
      </c>
      <c r="E165" s="63" t="str">
        <f>PROPER('Lane 2'!G79)</f>
        <v/>
      </c>
      <c r="F165" s="63" t="str">
        <f>PROPER('Lane 2'!H79)</f>
        <v/>
      </c>
      <c r="G165" s="64" t="e">
        <f>VLOOKUP(Instructions!$F$28,Clubs_Info,3,FALSE)</f>
        <v>#N/A</v>
      </c>
      <c r="H165" s="65">
        <f>'Lane 2'!I79</f>
        <v>0</v>
      </c>
      <c r="I165" s="63">
        <f>'Lane 2'!F79</f>
        <v>0</v>
      </c>
      <c r="J165" s="62" t="str">
        <f t="shared" si="8"/>
        <v>1900/01/00</v>
      </c>
      <c r="K165" s="70"/>
      <c r="L165" s="85" t="str">
        <f t="shared" si="7"/>
        <v/>
      </c>
    </row>
    <row r="166" spans="2:12" s="54" customFormat="1" x14ac:dyDescent="0.2">
      <c r="B166" s="62">
        <v>2</v>
      </c>
      <c r="C166" s="54">
        <v>53</v>
      </c>
      <c r="D166" s="63" t="str">
        <f>IF(LEFT('Lane 2'!J80,1)="M","M",IF(LEFT('Lane 2'!J80,1)="B","M",IF(LEFT('Lane 2'!J80,1)="O","M",IF(LEFT('Lane 2'!J80,1)="F","F",IF(LEFT('Lane 2'!J80,1)="G","F","ERROR")))))</f>
        <v>F</v>
      </c>
      <c r="E166" s="63" t="str">
        <f>PROPER('Lane 2'!G80)</f>
        <v/>
      </c>
      <c r="F166" s="63" t="str">
        <f>PROPER('Lane 2'!H80)</f>
        <v/>
      </c>
      <c r="G166" s="64" t="e">
        <f>VLOOKUP(Instructions!$F$28,Clubs_Info,3,FALSE)</f>
        <v>#N/A</v>
      </c>
      <c r="H166" s="65">
        <f>'Lane 2'!I80</f>
        <v>0</v>
      </c>
      <c r="I166" s="63">
        <f>'Lane 2'!F80</f>
        <v>0</v>
      </c>
      <c r="J166" s="62" t="str">
        <f t="shared" si="8"/>
        <v>1900/01/00</v>
      </c>
      <c r="K166" s="70"/>
      <c r="L166" s="85" t="str">
        <f t="shared" si="7"/>
        <v/>
      </c>
    </row>
    <row r="167" spans="2:12" s="54" customFormat="1" x14ac:dyDescent="0.2">
      <c r="B167" s="62">
        <v>2</v>
      </c>
      <c r="C167" s="54">
        <v>53</v>
      </c>
      <c r="D167" s="63" t="str">
        <f>IF(LEFT('Lane 2'!J81,1)="M","M",IF(LEFT('Lane 2'!J81,1)="B","M",IF(LEFT('Lane 2'!J81,1)="O","M",IF(LEFT('Lane 2'!J81,1)="F","F",IF(LEFT('Lane 2'!J81,1)="G","F","ERROR")))))</f>
        <v>M</v>
      </c>
      <c r="E167" s="63" t="str">
        <f>PROPER('Lane 2'!G81)</f>
        <v/>
      </c>
      <c r="F167" s="63" t="str">
        <f>PROPER('Lane 2'!H81)</f>
        <v/>
      </c>
      <c r="G167" s="64" t="e">
        <f>VLOOKUP(Instructions!$F$28,Clubs_Info,3,FALSE)</f>
        <v>#N/A</v>
      </c>
      <c r="H167" s="65">
        <f>'Lane 2'!I81</f>
        <v>0</v>
      </c>
      <c r="I167" s="63">
        <f>'Lane 2'!F81</f>
        <v>0</v>
      </c>
      <c r="J167" s="62" t="str">
        <f t="shared" si="8"/>
        <v>1900/01/00</v>
      </c>
      <c r="K167" s="70"/>
      <c r="L167" s="85" t="str">
        <f t="shared" si="7"/>
        <v/>
      </c>
    </row>
    <row r="168" spans="2:12" s="54" customFormat="1" x14ac:dyDescent="0.2">
      <c r="B168" s="62">
        <v>2</v>
      </c>
      <c r="C168" s="54">
        <v>53</v>
      </c>
      <c r="D168" s="63" t="str">
        <f>IF(LEFT('Lane 2'!J82,1)="M","M",IF(LEFT('Lane 2'!J82,1)="B","M",IF(LEFT('Lane 2'!J82,1)="O","M",IF(LEFT('Lane 2'!J82,1)="F","F",IF(LEFT('Lane 2'!J82,1)="G","F","ERROR")))))</f>
        <v>F</v>
      </c>
      <c r="E168" s="63" t="str">
        <f>PROPER('Lane 2'!G82)</f>
        <v/>
      </c>
      <c r="F168" s="63" t="str">
        <f>PROPER('Lane 2'!H82)</f>
        <v/>
      </c>
      <c r="G168" s="64" t="e">
        <f>VLOOKUP(Instructions!$F$28,Clubs_Info,3,FALSE)</f>
        <v>#N/A</v>
      </c>
      <c r="H168" s="65">
        <f>'Lane 2'!I82</f>
        <v>0</v>
      </c>
      <c r="I168" s="63">
        <f>'Lane 2'!F82</f>
        <v>0</v>
      </c>
      <c r="J168" s="62" t="str">
        <f t="shared" si="8"/>
        <v>1900/01/00</v>
      </c>
      <c r="K168" s="70"/>
      <c r="L168" s="85" t="str">
        <f t="shared" si="7"/>
        <v/>
      </c>
    </row>
    <row r="169" spans="2:12" s="54" customFormat="1" x14ac:dyDescent="0.2">
      <c r="B169" s="62">
        <v>2</v>
      </c>
      <c r="C169" s="54">
        <v>53</v>
      </c>
      <c r="D169" s="63" t="str">
        <f>IF(LEFT('Lane 2'!J83,1)="M","M",IF(LEFT('Lane 2'!J83,1)="B","M",IF(LEFT('Lane 2'!J83,1)="O","M",IF(LEFT('Lane 2'!J83,1)="F","F",IF(LEFT('Lane 2'!J83,1)="G","F","ERROR")))))</f>
        <v>M</v>
      </c>
      <c r="E169" s="63" t="str">
        <f>PROPER('Lane 2'!G83)</f>
        <v/>
      </c>
      <c r="F169" s="63" t="str">
        <f>PROPER('Lane 2'!H83)</f>
        <v/>
      </c>
      <c r="G169" s="64" t="e">
        <f>VLOOKUP(Instructions!$F$28,Clubs_Info,3,FALSE)</f>
        <v>#N/A</v>
      </c>
      <c r="H169" s="65">
        <f>'Lane 2'!I83</f>
        <v>0</v>
      </c>
      <c r="I169" s="63">
        <f>'Lane 2'!F83</f>
        <v>0</v>
      </c>
      <c r="J169" s="62" t="str">
        <f t="shared" si="8"/>
        <v>1900/01/00</v>
      </c>
      <c r="K169" s="70"/>
      <c r="L169" s="85" t="str">
        <f t="shared" si="7"/>
        <v/>
      </c>
    </row>
    <row r="170" spans="2:12" s="54" customFormat="1" x14ac:dyDescent="0.2">
      <c r="B170" s="62">
        <v>2</v>
      </c>
      <c r="C170" s="54">
        <v>53</v>
      </c>
      <c r="D170" s="63" t="str">
        <f>IF(LEFT('Lane 2'!J84,1)="M","M",IF(LEFT('Lane 2'!J84,1)="B","M",IF(LEFT('Lane 2'!J84,1)="O","M",IF(LEFT('Lane 2'!J84,1)="F","F",IF(LEFT('Lane 2'!J84,1)="G","F","ERROR")))))</f>
        <v>F</v>
      </c>
      <c r="E170" s="63" t="str">
        <f>PROPER('Lane 2'!G84)</f>
        <v/>
      </c>
      <c r="F170" s="63" t="str">
        <f>PROPER('Lane 2'!H84)</f>
        <v/>
      </c>
      <c r="G170" s="64" t="e">
        <f>VLOOKUP(Instructions!$F$28,Clubs_Info,3,FALSE)</f>
        <v>#N/A</v>
      </c>
      <c r="H170" s="65">
        <f>'Lane 2'!I84</f>
        <v>0</v>
      </c>
      <c r="I170" s="63">
        <f>'Lane 2'!F84</f>
        <v>0</v>
      </c>
      <c r="J170" s="62" t="str">
        <f t="shared" si="8"/>
        <v>1900/01/00</v>
      </c>
      <c r="K170" s="70"/>
      <c r="L170" s="85" t="str">
        <f t="shared" si="7"/>
        <v/>
      </c>
    </row>
    <row r="171" spans="2:12" s="54" customFormat="1" x14ac:dyDescent="0.2">
      <c r="B171" s="62">
        <v>2</v>
      </c>
      <c r="C171" s="54">
        <v>53</v>
      </c>
      <c r="D171" s="63" t="str">
        <f>IF(LEFT('Lane 2'!J85,1)="M","M",IF(LEFT('Lane 2'!J85,1)="B","M",IF(LEFT('Lane 2'!J85,1)="O","M",IF(LEFT('Lane 2'!J85,1)="F","F",IF(LEFT('Lane 2'!J85,1)="G","F","ERROR")))))</f>
        <v>M</v>
      </c>
      <c r="E171" s="63" t="str">
        <f>PROPER('Lane 2'!G85)</f>
        <v/>
      </c>
      <c r="F171" s="63" t="str">
        <f>PROPER('Lane 2'!H85)</f>
        <v/>
      </c>
      <c r="G171" s="64" t="e">
        <f>VLOOKUP(Instructions!$F$28,Clubs_Info,3,FALSE)</f>
        <v>#N/A</v>
      </c>
      <c r="H171" s="65">
        <f>'Lane 2'!I85</f>
        <v>0</v>
      </c>
      <c r="I171" s="63">
        <f>'Lane 2'!F85</f>
        <v>0</v>
      </c>
      <c r="J171" s="62" t="str">
        <f t="shared" si="8"/>
        <v>1900/01/00</v>
      </c>
      <c r="K171" s="70"/>
      <c r="L171" s="85" t="str">
        <f t="shared" si="7"/>
        <v/>
      </c>
    </row>
    <row r="172" spans="2:12" s="54" customFormat="1" x14ac:dyDescent="0.2">
      <c r="B172" s="62">
        <v>2</v>
      </c>
      <c r="C172" s="54">
        <v>53</v>
      </c>
      <c r="D172" s="63" t="str">
        <f>IF(LEFT('Lane 2'!J86,1)="M","M",IF(LEFT('Lane 2'!J86,1)="B","M",IF(LEFT('Lane 2'!J86,1)="O","M",IF(LEFT('Lane 2'!J86,1)="F","F",IF(LEFT('Lane 2'!J86,1)="G","F","ERROR")))))</f>
        <v>F</v>
      </c>
      <c r="E172" s="63" t="str">
        <f>PROPER('Lane 2'!G86)</f>
        <v/>
      </c>
      <c r="F172" s="63" t="str">
        <f>PROPER('Lane 2'!H86)</f>
        <v/>
      </c>
      <c r="G172" s="64" t="e">
        <f>VLOOKUP(Instructions!$F$28,Clubs_Info,3,FALSE)</f>
        <v>#N/A</v>
      </c>
      <c r="H172" s="65">
        <f>'Lane 2'!I86</f>
        <v>0</v>
      </c>
      <c r="I172" s="63">
        <f>'Lane 2'!F86</f>
        <v>0</v>
      </c>
      <c r="J172" s="62" t="str">
        <f t="shared" si="8"/>
        <v>1900/01/00</v>
      </c>
      <c r="K172" s="70"/>
      <c r="L172" s="85" t="str">
        <f t="shared" si="7"/>
        <v/>
      </c>
    </row>
    <row r="173" spans="2:12" s="54" customFormat="1" x14ac:dyDescent="0.2">
      <c r="B173" s="62">
        <v>2</v>
      </c>
      <c r="C173" s="54">
        <v>53</v>
      </c>
      <c r="D173" s="63" t="str">
        <f>IF(LEFT('Lane 2'!J87,1)="M","M",IF(LEFT('Lane 2'!J87,1)="B","M",IF(LEFT('Lane 2'!J87,1)="O","M",IF(LEFT('Lane 2'!J87,1)="F","F",IF(LEFT('Lane 2'!J87,1)="G","F","ERROR")))))</f>
        <v>M</v>
      </c>
      <c r="E173" s="63" t="str">
        <f>PROPER('Lane 2'!G87)</f>
        <v/>
      </c>
      <c r="F173" s="63" t="str">
        <f>PROPER('Lane 2'!H87)</f>
        <v/>
      </c>
      <c r="G173" s="64" t="e">
        <f>VLOOKUP(Instructions!$F$28,Clubs_Info,3,FALSE)</f>
        <v>#N/A</v>
      </c>
      <c r="H173" s="65">
        <f>'Lane 2'!I87</f>
        <v>0</v>
      </c>
      <c r="I173" s="63">
        <f>'Lane 2'!F87</f>
        <v>0</v>
      </c>
      <c r="J173" s="62" t="str">
        <f t="shared" si="8"/>
        <v>1900/01/00</v>
      </c>
      <c r="K173" s="70"/>
      <c r="L173" s="85" t="str">
        <f t="shared" si="7"/>
        <v/>
      </c>
    </row>
    <row r="174" spans="2:12" s="54" customFormat="1" x14ac:dyDescent="0.2">
      <c r="B174" s="62">
        <v>2</v>
      </c>
      <c r="C174" s="54">
        <v>53</v>
      </c>
      <c r="D174" s="63" t="str">
        <f>IF(LEFT('Lane 2'!J88,1)="M","M",IF(LEFT('Lane 2'!J88,1)="B","M",IF(LEFT('Lane 2'!J88,1)="O","M",IF(LEFT('Lane 2'!J88,1)="F","F",IF(LEFT('Lane 2'!J88,1)="G","F","ERROR")))))</f>
        <v>F</v>
      </c>
      <c r="E174" s="63" t="str">
        <f>PROPER('Lane 2'!G88)</f>
        <v/>
      </c>
      <c r="F174" s="63" t="str">
        <f>PROPER('Lane 2'!H88)</f>
        <v/>
      </c>
      <c r="G174" s="64" t="e">
        <f>VLOOKUP(Instructions!$F$28,Clubs_Info,3,FALSE)</f>
        <v>#N/A</v>
      </c>
      <c r="H174" s="65">
        <f>'Lane 2'!I88</f>
        <v>0</v>
      </c>
      <c r="I174" s="63">
        <f>'Lane 2'!F88</f>
        <v>0</v>
      </c>
      <c r="J174" s="62" t="str">
        <f t="shared" si="8"/>
        <v>1900/01/00</v>
      </c>
      <c r="K174" s="70"/>
      <c r="L174" s="85" t="str">
        <f t="shared" si="7"/>
        <v/>
      </c>
    </row>
    <row r="175" spans="2:12" s="54" customFormat="1" x14ac:dyDescent="0.2">
      <c r="B175" s="62">
        <v>3</v>
      </c>
      <c r="C175" s="54">
        <v>1</v>
      </c>
      <c r="D175" s="63" t="str">
        <f>IF(LEFT('Lane 3'!J3,1)="M","M",IF(LEFT('Lane 3'!J3,1)="B","M",IF(LEFT('Lane 3'!J3,1)="O","M",IF(LEFT('Lane 3'!J3,1)="F","F",IF(LEFT('Lane 3'!J3,1)="G","F","ERROR")))))</f>
        <v>M</v>
      </c>
      <c r="E175" s="63" t="str">
        <f>PROPER('Lane 3'!G3)</f>
        <v/>
      </c>
      <c r="F175" s="63" t="str">
        <f>PROPER('Lane 3'!H3)</f>
        <v/>
      </c>
      <c r="G175" s="64" t="e">
        <f>VLOOKUP(Instructions!$I$28,Clubs_Info,3,FALSE)</f>
        <v>#N/A</v>
      </c>
      <c r="H175" s="65">
        <f>'Lane 3'!I3</f>
        <v>0</v>
      </c>
      <c r="I175" s="63">
        <f>'Lane 3'!F3</f>
        <v>0</v>
      </c>
      <c r="J175" s="62" t="str">
        <f t="shared" ref="J175:J180" si="9">(TEXT(H175,"YYYY/MM/DD"))</f>
        <v>1900/01/00</v>
      </c>
      <c r="K175" s="70"/>
      <c r="L175" s="85" t="str">
        <f t="shared" si="7"/>
        <v/>
      </c>
    </row>
    <row r="176" spans="2:12" s="54" customFormat="1" x14ac:dyDescent="0.2">
      <c r="B176" s="62">
        <v>3</v>
      </c>
      <c r="C176" s="54">
        <v>2</v>
      </c>
      <c r="D176" s="63" t="str">
        <f>IF(LEFT('Lane 3'!J4,1)="M","M",IF(LEFT('Lane 3'!J4,1)="B","M",IF(LEFT('Lane 3'!J4,1)="O","M",IF(LEFT('Lane 3'!J4,1)="F","F",IF(LEFT('Lane 3'!J4,1)="G","F","ERROR")))))</f>
        <v>F</v>
      </c>
      <c r="E176" s="63" t="str">
        <f>PROPER('Lane 3'!G4)</f>
        <v/>
      </c>
      <c r="F176" s="63" t="str">
        <f>PROPER('Lane 3'!H4)</f>
        <v/>
      </c>
      <c r="G176" s="64" t="e">
        <f>VLOOKUP(Instructions!$I$28,Clubs_Info,3,FALSE)</f>
        <v>#N/A</v>
      </c>
      <c r="H176" s="65">
        <f>'Lane 3'!I4</f>
        <v>0</v>
      </c>
      <c r="I176" s="63">
        <f>'Lane 3'!F4</f>
        <v>0</v>
      </c>
      <c r="J176" s="62" t="str">
        <f t="shared" si="9"/>
        <v>1900/01/00</v>
      </c>
      <c r="K176" s="70"/>
      <c r="L176" s="85" t="str">
        <f t="shared" si="7"/>
        <v/>
      </c>
    </row>
    <row r="177" spans="2:12" s="54" customFormat="1" x14ac:dyDescent="0.2">
      <c r="B177" s="62">
        <v>3</v>
      </c>
      <c r="C177" s="54">
        <v>3</v>
      </c>
      <c r="D177" s="63" t="str">
        <f>IF(LEFT('Lane 3'!J5,1)="M","M",IF(LEFT('Lane 3'!J5,1)="B","M",IF(LEFT('Lane 3'!J5,1)="O","M",IF(LEFT('Lane 3'!J5,1)="F","F",IF(LEFT('Lane 3'!J5,1)="G","F","ERROR")))))</f>
        <v>M</v>
      </c>
      <c r="E177" s="63" t="str">
        <f>PROPER('Lane 3'!G5)</f>
        <v/>
      </c>
      <c r="F177" s="63" t="str">
        <f>PROPER('Lane 3'!H5)</f>
        <v/>
      </c>
      <c r="G177" s="64" t="e">
        <f>VLOOKUP(Instructions!$I$28,Clubs_Info,3,FALSE)</f>
        <v>#N/A</v>
      </c>
      <c r="H177" s="65">
        <f>'Lane 3'!I5</f>
        <v>0</v>
      </c>
      <c r="I177" s="63">
        <f>'Lane 3'!F5</f>
        <v>0</v>
      </c>
      <c r="J177" s="62" t="str">
        <f t="shared" si="9"/>
        <v>1900/01/00</v>
      </c>
      <c r="K177" s="70"/>
      <c r="L177" s="85" t="str">
        <f t="shared" si="7"/>
        <v/>
      </c>
    </row>
    <row r="178" spans="2:12" s="54" customFormat="1" x14ac:dyDescent="0.2">
      <c r="B178" s="62">
        <v>3</v>
      </c>
      <c r="C178" s="54">
        <v>4</v>
      </c>
      <c r="D178" s="63" t="str">
        <f>IF(LEFT('Lane 3'!J6,1)="M","M",IF(LEFT('Lane 3'!J6,1)="B","M",IF(LEFT('Lane 3'!J6,1)="O","M",IF(LEFT('Lane 3'!J6,1)="F","F",IF(LEFT('Lane 3'!J6,1)="G","F","ERROR")))))</f>
        <v>F</v>
      </c>
      <c r="E178" s="63" t="str">
        <f>PROPER('Lane 3'!G6)</f>
        <v/>
      </c>
      <c r="F178" s="63" t="str">
        <f>PROPER('Lane 3'!H6)</f>
        <v/>
      </c>
      <c r="G178" s="64" t="e">
        <f>VLOOKUP(Instructions!$I$28,Clubs_Info,3,FALSE)</f>
        <v>#N/A</v>
      </c>
      <c r="H178" s="65">
        <f>'Lane 3'!I6</f>
        <v>0</v>
      </c>
      <c r="I178" s="63">
        <f>'Lane 3'!F6</f>
        <v>0</v>
      </c>
      <c r="J178" s="62" t="str">
        <f t="shared" si="9"/>
        <v>1900/01/00</v>
      </c>
      <c r="K178" s="70"/>
      <c r="L178" s="85" t="str">
        <f t="shared" si="7"/>
        <v/>
      </c>
    </row>
    <row r="179" spans="2:12" s="54" customFormat="1" x14ac:dyDescent="0.2">
      <c r="B179" s="62">
        <v>3</v>
      </c>
      <c r="C179" s="54">
        <v>5</v>
      </c>
      <c r="D179" s="63" t="str">
        <f>IF(LEFT('Lane 3'!J7,1)="M","M",IF(LEFT('Lane 3'!J7,1)="B","M",IF(LEFT('Lane 3'!J7,1)="O","M",IF(LEFT('Lane 3'!J7,1)="F","F",IF(LEFT('Lane 3'!J7,1)="G","F","ERROR")))))</f>
        <v>M</v>
      </c>
      <c r="E179" s="63" t="str">
        <f>PROPER('Lane 3'!G7)</f>
        <v/>
      </c>
      <c r="F179" s="63" t="str">
        <f>PROPER('Lane 3'!H7)</f>
        <v/>
      </c>
      <c r="G179" s="64" t="e">
        <f>VLOOKUP(Instructions!$I$28,Clubs_Info,3,FALSE)</f>
        <v>#N/A</v>
      </c>
      <c r="H179" s="65">
        <f>'Lane 3'!I7</f>
        <v>0</v>
      </c>
      <c r="I179" s="63">
        <f>'Lane 3'!F7</f>
        <v>0</v>
      </c>
      <c r="J179" s="62" t="str">
        <f t="shared" si="9"/>
        <v>1900/01/00</v>
      </c>
      <c r="K179" s="70"/>
      <c r="L179" s="85" t="str">
        <f t="shared" si="7"/>
        <v/>
      </c>
    </row>
    <row r="180" spans="2:12" s="54" customFormat="1" x14ac:dyDescent="0.2">
      <c r="B180" s="62">
        <v>3</v>
      </c>
      <c r="C180" s="54">
        <v>6</v>
      </c>
      <c r="D180" s="63" t="str">
        <f>IF(LEFT('Lane 3'!J8,1)="M","M",IF(LEFT('Lane 3'!J8,1)="B","M",IF(LEFT('Lane 3'!J8,1)="O","M",IF(LEFT('Lane 3'!J8,1)="F","F",IF(LEFT('Lane 3'!J8,1)="G","F","ERROR")))))</f>
        <v>F</v>
      </c>
      <c r="E180" s="63" t="str">
        <f>PROPER('Lane 3'!G8)</f>
        <v/>
      </c>
      <c r="F180" s="63" t="str">
        <f>PROPER('Lane 3'!H8)</f>
        <v/>
      </c>
      <c r="G180" s="64" t="e">
        <f>VLOOKUP(Instructions!$I$28,Clubs_Info,3,FALSE)</f>
        <v>#N/A</v>
      </c>
      <c r="H180" s="65">
        <f>'Lane 3'!I8</f>
        <v>0</v>
      </c>
      <c r="I180" s="63">
        <f>'Lane 3'!F8</f>
        <v>0</v>
      </c>
      <c r="J180" s="62" t="str">
        <f t="shared" si="9"/>
        <v>1900/01/00</v>
      </c>
      <c r="K180" s="70"/>
      <c r="L180" s="85" t="str">
        <f t="shared" si="7"/>
        <v/>
      </c>
    </row>
    <row r="181" spans="2:12" s="54" customFormat="1" x14ac:dyDescent="0.2">
      <c r="B181" s="62">
        <v>3</v>
      </c>
      <c r="C181" s="54">
        <v>7</v>
      </c>
      <c r="D181" s="63" t="str">
        <f>IF(LEFT('Lane 3'!J9,1)="M","M",IF(LEFT('Lane 3'!J9,1)="B","M",IF(LEFT('Lane 3'!J9,1)="O","M",IF(LEFT('Lane 3'!J9,1)="F","F",IF(LEFT('Lane 3'!J9,1)="G","F","ERROR")))))</f>
        <v>M</v>
      </c>
      <c r="E181" s="63" t="str">
        <f>PROPER('Lane 3'!G9)</f>
        <v/>
      </c>
      <c r="F181" s="63" t="str">
        <f>PROPER('Lane 3'!H9)</f>
        <v/>
      </c>
      <c r="G181" s="64" t="e">
        <f>VLOOKUP(Instructions!$I$28,Clubs_Info,3,FALSE)</f>
        <v>#N/A</v>
      </c>
      <c r="H181" s="65">
        <f>'Lane 3'!I9</f>
        <v>0</v>
      </c>
      <c r="I181" s="63">
        <f>'Lane 3'!F9</f>
        <v>0</v>
      </c>
      <c r="J181" s="62" t="str">
        <f t="shared" ref="J181:J244" si="10">(TEXT(H181,"YYYY/MM/DD"))</f>
        <v>1900/01/00</v>
      </c>
      <c r="K181" s="70"/>
      <c r="L181" s="85" t="str">
        <f t="shared" si="7"/>
        <v/>
      </c>
    </row>
    <row r="182" spans="2:12" s="54" customFormat="1" x14ac:dyDescent="0.2">
      <c r="B182" s="62">
        <v>3</v>
      </c>
      <c r="C182" s="54">
        <v>7</v>
      </c>
      <c r="D182" s="63" t="str">
        <f>IF(LEFT('Lane 3'!J10,1)="M","M",IF(LEFT('Lane 3'!J10,1)="B","M",IF(LEFT('Lane 3'!J10,1)="O","M",IF(LEFT('Lane 3'!J10,1)="F","F",IF(LEFT('Lane 3'!J10,1)="G","F","ERROR")))))</f>
        <v>M</v>
      </c>
      <c r="E182" s="63" t="str">
        <f>PROPER('Lane 3'!G10)</f>
        <v/>
      </c>
      <c r="F182" s="63" t="str">
        <f>PROPER('Lane 3'!H10)</f>
        <v/>
      </c>
      <c r="G182" s="64" t="e">
        <f>VLOOKUP(Instructions!$I$28,Clubs_Info,3,FALSE)</f>
        <v>#N/A</v>
      </c>
      <c r="H182" s="65">
        <f>'Lane 3'!I10</f>
        <v>0</v>
      </c>
      <c r="I182" s="63">
        <f>'Lane 3'!F10</f>
        <v>0</v>
      </c>
      <c r="J182" s="62" t="str">
        <f t="shared" si="10"/>
        <v>1900/01/00</v>
      </c>
      <c r="K182" s="70"/>
      <c r="L182" s="85" t="str">
        <f t="shared" si="7"/>
        <v/>
      </c>
    </row>
    <row r="183" spans="2:12" s="54" customFormat="1" x14ac:dyDescent="0.2">
      <c r="B183" s="62">
        <v>3</v>
      </c>
      <c r="C183" s="54">
        <v>7</v>
      </c>
      <c r="D183" s="63" t="str">
        <f>IF(LEFT('Lane 3'!J11,1)="M","M",IF(LEFT('Lane 3'!J11,1)="B","M",IF(LEFT('Lane 3'!J11,1)="O","M",IF(LEFT('Lane 3'!J11,1)="F","F",IF(LEFT('Lane 3'!J11,1)="G","F","ERROR")))))</f>
        <v>M</v>
      </c>
      <c r="E183" s="63" t="str">
        <f>PROPER('Lane 3'!G11)</f>
        <v/>
      </c>
      <c r="F183" s="63" t="str">
        <f>PROPER('Lane 3'!H11)</f>
        <v/>
      </c>
      <c r="G183" s="64" t="e">
        <f>VLOOKUP(Instructions!$I$28,Clubs_Info,3,FALSE)</f>
        <v>#N/A</v>
      </c>
      <c r="H183" s="65">
        <f>'Lane 3'!I11</f>
        <v>0</v>
      </c>
      <c r="I183" s="63">
        <f>'Lane 3'!F11</f>
        <v>0</v>
      </c>
      <c r="J183" s="62" t="str">
        <f t="shared" si="10"/>
        <v>1900/01/00</v>
      </c>
      <c r="K183" s="70"/>
      <c r="L183" s="85" t="str">
        <f t="shared" si="7"/>
        <v/>
      </c>
    </row>
    <row r="184" spans="2:12" s="54" customFormat="1" x14ac:dyDescent="0.2">
      <c r="B184" s="62">
        <v>3</v>
      </c>
      <c r="C184" s="54">
        <v>7</v>
      </c>
      <c r="D184" s="63" t="str">
        <f>IF(LEFT('Lane 3'!J12,1)="M","M",IF(LEFT('Lane 3'!J12,1)="B","M",IF(LEFT('Lane 3'!J12,1)="O","M",IF(LEFT('Lane 3'!J12,1)="F","F",IF(LEFT('Lane 3'!J12,1)="G","F","ERROR")))))</f>
        <v>M</v>
      </c>
      <c r="E184" s="63" t="str">
        <f>PROPER('Lane 3'!G12)</f>
        <v/>
      </c>
      <c r="F184" s="63" t="str">
        <f>PROPER('Lane 3'!H12)</f>
        <v/>
      </c>
      <c r="G184" s="64" t="e">
        <f>VLOOKUP(Instructions!$I$28,Clubs_Info,3,FALSE)</f>
        <v>#N/A</v>
      </c>
      <c r="H184" s="65">
        <f>'Lane 3'!I12</f>
        <v>0</v>
      </c>
      <c r="I184" s="63">
        <f>'Lane 3'!F12</f>
        <v>0</v>
      </c>
      <c r="J184" s="62" t="str">
        <f t="shared" si="10"/>
        <v>1900/01/00</v>
      </c>
      <c r="K184" s="70"/>
      <c r="L184" s="85" t="str">
        <f t="shared" si="7"/>
        <v/>
      </c>
    </row>
    <row r="185" spans="2:12" s="54" customFormat="1" x14ac:dyDescent="0.2">
      <c r="B185" s="62">
        <v>3</v>
      </c>
      <c r="C185" s="54">
        <v>8</v>
      </c>
      <c r="D185" s="63" t="str">
        <f>IF(LEFT('Lane 3'!J13,1)="M","M",IF(LEFT('Lane 3'!J13,1)="B","M",IF(LEFT('Lane 3'!J13,1)="O","M",IF(LEFT('Lane 3'!J13,1)="F","F",IF(LEFT('Lane 3'!J13,1)="G","F","ERROR")))))</f>
        <v>F</v>
      </c>
      <c r="E185" s="63" t="str">
        <f>PROPER('Lane 3'!G13)</f>
        <v/>
      </c>
      <c r="F185" s="63" t="str">
        <f>PROPER('Lane 3'!H13)</f>
        <v/>
      </c>
      <c r="G185" s="64" t="e">
        <f>VLOOKUP(Instructions!$I$28,Clubs_Info,3,FALSE)</f>
        <v>#N/A</v>
      </c>
      <c r="H185" s="65">
        <f>'Lane 3'!I13</f>
        <v>0</v>
      </c>
      <c r="I185" s="63">
        <f>'Lane 3'!F13</f>
        <v>0</v>
      </c>
      <c r="J185" s="62" t="str">
        <f t="shared" si="10"/>
        <v>1900/01/00</v>
      </c>
      <c r="K185" s="70"/>
      <c r="L185" s="85" t="str">
        <f t="shared" si="7"/>
        <v/>
      </c>
    </row>
    <row r="186" spans="2:12" s="54" customFormat="1" x14ac:dyDescent="0.2">
      <c r="B186" s="62">
        <v>3</v>
      </c>
      <c r="C186" s="54">
        <v>8</v>
      </c>
      <c r="D186" s="63" t="str">
        <f>IF(LEFT('Lane 3'!J14,1)="M","M",IF(LEFT('Lane 3'!J14,1)="B","M",IF(LEFT('Lane 3'!J14,1)="O","M",IF(LEFT('Lane 3'!J14,1)="F","F",IF(LEFT('Lane 3'!J14,1)="G","F","ERROR")))))</f>
        <v>F</v>
      </c>
      <c r="E186" s="63" t="str">
        <f>PROPER('Lane 3'!G14)</f>
        <v/>
      </c>
      <c r="F186" s="63" t="str">
        <f>PROPER('Lane 3'!H14)</f>
        <v/>
      </c>
      <c r="G186" s="64" t="e">
        <f>VLOOKUP(Instructions!$I$28,Clubs_Info,3,FALSE)</f>
        <v>#N/A</v>
      </c>
      <c r="H186" s="65">
        <f>'Lane 3'!I14</f>
        <v>0</v>
      </c>
      <c r="I186" s="63">
        <f>'Lane 3'!F14</f>
        <v>0</v>
      </c>
      <c r="J186" s="62" t="str">
        <f t="shared" si="10"/>
        <v>1900/01/00</v>
      </c>
      <c r="K186" s="70"/>
      <c r="L186" s="85" t="str">
        <f t="shared" si="7"/>
        <v/>
      </c>
    </row>
    <row r="187" spans="2:12" s="54" customFormat="1" x14ac:dyDescent="0.2">
      <c r="B187" s="62">
        <v>3</v>
      </c>
      <c r="C187" s="54">
        <v>8</v>
      </c>
      <c r="D187" s="63" t="str">
        <f>IF(LEFT('Lane 3'!J15,1)="M","M",IF(LEFT('Lane 3'!J15,1)="B","M",IF(LEFT('Lane 3'!J15,1)="O","M",IF(LEFT('Lane 3'!J15,1)="F","F",IF(LEFT('Lane 3'!J15,1)="G","F","ERROR")))))</f>
        <v>F</v>
      </c>
      <c r="E187" s="63" t="str">
        <f>PROPER('Lane 3'!G15)</f>
        <v/>
      </c>
      <c r="F187" s="63" t="str">
        <f>PROPER('Lane 3'!H15)</f>
        <v/>
      </c>
      <c r="G187" s="64" t="e">
        <f>VLOOKUP(Instructions!$I$28,Clubs_Info,3,FALSE)</f>
        <v>#N/A</v>
      </c>
      <c r="H187" s="65">
        <f>'Lane 3'!I15</f>
        <v>0</v>
      </c>
      <c r="I187" s="63">
        <f>'Lane 3'!F15</f>
        <v>0</v>
      </c>
      <c r="J187" s="62" t="str">
        <f t="shared" si="10"/>
        <v>1900/01/00</v>
      </c>
      <c r="K187" s="70"/>
      <c r="L187" s="85" t="str">
        <f t="shared" si="7"/>
        <v/>
      </c>
    </row>
    <row r="188" spans="2:12" s="54" customFormat="1" x14ac:dyDescent="0.2">
      <c r="B188" s="62">
        <v>3</v>
      </c>
      <c r="C188" s="54">
        <v>8</v>
      </c>
      <c r="D188" s="63" t="str">
        <f>IF(LEFT('Lane 3'!J16,1)="M","M",IF(LEFT('Lane 3'!J16,1)="B","M",IF(LEFT('Lane 3'!J16,1)="O","M",IF(LEFT('Lane 3'!J16,1)="F","F",IF(LEFT('Lane 3'!J16,1)="G","F","ERROR")))))</f>
        <v>F</v>
      </c>
      <c r="E188" s="63" t="str">
        <f>PROPER('Lane 3'!G16)</f>
        <v/>
      </c>
      <c r="F188" s="63" t="str">
        <f>PROPER('Lane 3'!H16)</f>
        <v/>
      </c>
      <c r="G188" s="64" t="e">
        <f>VLOOKUP(Instructions!$I$28,Clubs_Info,3,FALSE)</f>
        <v>#N/A</v>
      </c>
      <c r="H188" s="65">
        <f>'Lane 3'!I16</f>
        <v>0</v>
      </c>
      <c r="I188" s="63">
        <f>'Lane 3'!F16</f>
        <v>0</v>
      </c>
      <c r="J188" s="62" t="str">
        <f t="shared" si="10"/>
        <v>1900/01/00</v>
      </c>
      <c r="K188" s="70"/>
      <c r="L188" s="85" t="str">
        <f t="shared" si="7"/>
        <v/>
      </c>
    </row>
    <row r="189" spans="2:12" s="54" customFormat="1" x14ac:dyDescent="0.2">
      <c r="B189" s="62">
        <v>3</v>
      </c>
      <c r="C189" s="54">
        <v>9</v>
      </c>
      <c r="D189" s="63" t="str">
        <f>IF(LEFT('Lane 3'!J17,1)="M","M",IF(LEFT('Lane 3'!J17,1)="B","M",IF(LEFT('Lane 3'!J17,1)="O","M",IF(LEFT('Lane 3'!J17,1)="F","F",IF(LEFT('Lane 3'!J17,1)="G","F","ERROR")))))</f>
        <v>M</v>
      </c>
      <c r="E189" s="63" t="str">
        <f>PROPER('Lane 3'!G17)</f>
        <v/>
      </c>
      <c r="F189" s="63" t="str">
        <f>PROPER('Lane 3'!H17)</f>
        <v/>
      </c>
      <c r="G189" s="64" t="e">
        <f>VLOOKUP(Instructions!$I$28,Clubs_Info,3,FALSE)</f>
        <v>#N/A</v>
      </c>
      <c r="H189" s="65">
        <f>'Lane 3'!I17</f>
        <v>0</v>
      </c>
      <c r="I189" s="63">
        <f>'Lane 3'!F17</f>
        <v>0</v>
      </c>
      <c r="J189" s="62" t="str">
        <f t="shared" si="10"/>
        <v>1900/01/00</v>
      </c>
      <c r="K189" s="70"/>
      <c r="L189" s="85" t="str">
        <f t="shared" si="7"/>
        <v/>
      </c>
    </row>
    <row r="190" spans="2:12" s="54" customFormat="1" x14ac:dyDescent="0.2">
      <c r="B190" s="62">
        <v>3</v>
      </c>
      <c r="C190" s="54">
        <v>9</v>
      </c>
      <c r="D190" s="63" t="str">
        <f>IF(LEFT('Lane 3'!J18,1)="M","M",IF(LEFT('Lane 3'!J18,1)="B","M",IF(LEFT('Lane 3'!J18,1)="O","M",IF(LEFT('Lane 3'!J18,1)="F","F",IF(LEFT('Lane 3'!J18,1)="G","F","ERROR")))))</f>
        <v>M</v>
      </c>
      <c r="E190" s="63" t="str">
        <f>PROPER('Lane 3'!G18)</f>
        <v/>
      </c>
      <c r="F190" s="63" t="str">
        <f>PROPER('Lane 3'!H18)</f>
        <v/>
      </c>
      <c r="G190" s="64" t="e">
        <f>VLOOKUP(Instructions!$I$28,Clubs_Info,3,FALSE)</f>
        <v>#N/A</v>
      </c>
      <c r="H190" s="65">
        <f>'Lane 3'!I18</f>
        <v>0</v>
      </c>
      <c r="I190" s="63">
        <f>'Lane 3'!F18</f>
        <v>0</v>
      </c>
      <c r="J190" s="62" t="str">
        <f t="shared" si="10"/>
        <v>1900/01/00</v>
      </c>
      <c r="K190" s="70"/>
      <c r="L190" s="85" t="str">
        <f t="shared" ref="L190:L253" si="11">IF(E190="","",CONCATENATE(F190,",",E190,",",J190,",",G190,",",D190,",",I190,",,,,"))</f>
        <v/>
      </c>
    </row>
    <row r="191" spans="2:12" s="54" customFormat="1" x14ac:dyDescent="0.2">
      <c r="B191" s="62">
        <v>3</v>
      </c>
      <c r="C191" s="54">
        <v>9</v>
      </c>
      <c r="D191" s="63" t="str">
        <f>IF(LEFT('Lane 3'!J19,1)="M","M",IF(LEFT('Lane 3'!J19,1)="B","M",IF(LEFT('Lane 3'!J19,1)="O","M",IF(LEFT('Lane 3'!J19,1)="F","F",IF(LEFT('Lane 3'!J19,1)="G","F","ERROR")))))</f>
        <v>M</v>
      </c>
      <c r="E191" s="63" t="str">
        <f>PROPER('Lane 3'!G19)</f>
        <v/>
      </c>
      <c r="F191" s="63" t="str">
        <f>PROPER('Lane 3'!H19)</f>
        <v/>
      </c>
      <c r="G191" s="64" t="e">
        <f>VLOOKUP(Instructions!$I$28,Clubs_Info,3,FALSE)</f>
        <v>#N/A</v>
      </c>
      <c r="H191" s="65">
        <f>'Lane 3'!I19</f>
        <v>0</v>
      </c>
      <c r="I191" s="63">
        <f>'Lane 3'!F19</f>
        <v>0</v>
      </c>
      <c r="J191" s="62" t="str">
        <f t="shared" si="10"/>
        <v>1900/01/00</v>
      </c>
      <c r="K191" s="70"/>
      <c r="L191" s="85" t="str">
        <f t="shared" si="11"/>
        <v/>
      </c>
    </row>
    <row r="192" spans="2:12" s="54" customFormat="1" x14ac:dyDescent="0.2">
      <c r="B192" s="62">
        <v>3</v>
      </c>
      <c r="C192" s="54">
        <v>9</v>
      </c>
      <c r="D192" s="63" t="str">
        <f>IF(LEFT('Lane 3'!J20,1)="M","M",IF(LEFT('Lane 3'!J20,1)="B","M",IF(LEFT('Lane 3'!J20,1)="O","M",IF(LEFT('Lane 3'!J20,1)="F","F",IF(LEFT('Lane 3'!J20,1)="G","F","ERROR")))))</f>
        <v>M</v>
      </c>
      <c r="E192" s="63" t="str">
        <f>PROPER('Lane 3'!G20)</f>
        <v/>
      </c>
      <c r="F192" s="63" t="str">
        <f>PROPER('Lane 3'!H20)</f>
        <v/>
      </c>
      <c r="G192" s="64" t="e">
        <f>VLOOKUP(Instructions!$I$28,Clubs_Info,3,FALSE)</f>
        <v>#N/A</v>
      </c>
      <c r="H192" s="65">
        <f>'Lane 3'!I20</f>
        <v>0</v>
      </c>
      <c r="I192" s="63">
        <f>'Lane 3'!F20</f>
        <v>0</v>
      </c>
      <c r="J192" s="62" t="str">
        <f t="shared" si="10"/>
        <v>1900/01/00</v>
      </c>
      <c r="K192" s="70"/>
      <c r="L192" s="85" t="str">
        <f t="shared" si="11"/>
        <v/>
      </c>
    </row>
    <row r="193" spans="2:12" s="54" customFormat="1" x14ac:dyDescent="0.2">
      <c r="B193" s="62">
        <v>3</v>
      </c>
      <c r="C193" s="54">
        <v>10</v>
      </c>
      <c r="D193" s="63" t="str">
        <f>IF(LEFT('Lane 3'!J21,1)="M","M",IF(LEFT('Lane 3'!J21,1)="B","M",IF(LEFT('Lane 3'!J21,1)="O","M",IF(LEFT('Lane 3'!J21,1)="F","F",IF(LEFT('Lane 3'!J21,1)="G","F","ERROR")))))</f>
        <v>F</v>
      </c>
      <c r="E193" s="63" t="str">
        <f>PROPER('Lane 3'!G21)</f>
        <v/>
      </c>
      <c r="F193" s="63" t="str">
        <f>PROPER('Lane 3'!H21)</f>
        <v/>
      </c>
      <c r="G193" s="64" t="e">
        <f>VLOOKUP(Instructions!$I$28,Clubs_Info,3,FALSE)</f>
        <v>#N/A</v>
      </c>
      <c r="H193" s="65">
        <f>'Lane 3'!I21</f>
        <v>0</v>
      </c>
      <c r="I193" s="63">
        <f>'Lane 3'!F21</f>
        <v>0</v>
      </c>
      <c r="J193" s="62" t="str">
        <f t="shared" si="10"/>
        <v>1900/01/00</v>
      </c>
      <c r="K193" s="70"/>
      <c r="L193" s="85" t="str">
        <f t="shared" si="11"/>
        <v/>
      </c>
    </row>
    <row r="194" spans="2:12" s="54" customFormat="1" x14ac:dyDescent="0.2">
      <c r="B194" s="62">
        <v>3</v>
      </c>
      <c r="C194" s="54">
        <v>10</v>
      </c>
      <c r="D194" s="63" t="str">
        <f>IF(LEFT('Lane 3'!J22,1)="M","M",IF(LEFT('Lane 3'!J22,1)="B","M",IF(LEFT('Lane 3'!J22,1)="O","M",IF(LEFT('Lane 3'!J22,1)="F","F",IF(LEFT('Lane 3'!J22,1)="G","F","ERROR")))))</f>
        <v>F</v>
      </c>
      <c r="E194" s="63" t="str">
        <f>PROPER('Lane 3'!G22)</f>
        <v/>
      </c>
      <c r="F194" s="63" t="str">
        <f>PROPER('Lane 3'!H22)</f>
        <v/>
      </c>
      <c r="G194" s="64" t="e">
        <f>VLOOKUP(Instructions!$I$28,Clubs_Info,3,FALSE)</f>
        <v>#N/A</v>
      </c>
      <c r="H194" s="65">
        <f>'Lane 3'!I22</f>
        <v>0</v>
      </c>
      <c r="I194" s="63">
        <f>'Lane 3'!F22</f>
        <v>0</v>
      </c>
      <c r="J194" s="62" t="str">
        <f t="shared" si="10"/>
        <v>1900/01/00</v>
      </c>
      <c r="K194" s="70"/>
      <c r="L194" s="85" t="str">
        <f t="shared" si="11"/>
        <v/>
      </c>
    </row>
    <row r="195" spans="2:12" s="54" customFormat="1" x14ac:dyDescent="0.2">
      <c r="B195" s="62">
        <v>3</v>
      </c>
      <c r="C195" s="54">
        <v>10</v>
      </c>
      <c r="D195" s="63" t="str">
        <f>IF(LEFT('Lane 3'!J23,1)="M","M",IF(LEFT('Lane 3'!J23,1)="B","M",IF(LEFT('Lane 3'!J23,1)="O","M",IF(LEFT('Lane 3'!J23,1)="F","F",IF(LEFT('Lane 3'!J23,1)="G","F","ERROR")))))</f>
        <v>F</v>
      </c>
      <c r="E195" s="63" t="str">
        <f>PROPER('Lane 3'!G23)</f>
        <v/>
      </c>
      <c r="F195" s="63" t="str">
        <f>PROPER('Lane 3'!H23)</f>
        <v/>
      </c>
      <c r="G195" s="64" t="e">
        <f>VLOOKUP(Instructions!$I$28,Clubs_Info,3,FALSE)</f>
        <v>#N/A</v>
      </c>
      <c r="H195" s="65">
        <f>'Lane 3'!I23</f>
        <v>0</v>
      </c>
      <c r="I195" s="63">
        <f>'Lane 3'!F23</f>
        <v>0</v>
      </c>
      <c r="J195" s="62" t="str">
        <f t="shared" si="10"/>
        <v>1900/01/00</v>
      </c>
      <c r="K195" s="70"/>
      <c r="L195" s="85" t="str">
        <f t="shared" si="11"/>
        <v/>
      </c>
    </row>
    <row r="196" spans="2:12" s="54" customFormat="1" x14ac:dyDescent="0.2">
      <c r="B196" s="62">
        <v>3</v>
      </c>
      <c r="C196" s="54">
        <v>10</v>
      </c>
      <c r="D196" s="63" t="str">
        <f>IF(LEFT('Lane 3'!J24,1)="M","M",IF(LEFT('Lane 3'!J24,1)="B","M",IF(LEFT('Lane 3'!J24,1)="O","M",IF(LEFT('Lane 3'!J24,1)="F","F",IF(LEFT('Lane 3'!J24,1)="G","F","ERROR")))))</f>
        <v>F</v>
      </c>
      <c r="E196" s="63" t="str">
        <f>PROPER('Lane 3'!G24)</f>
        <v/>
      </c>
      <c r="F196" s="63" t="str">
        <f>PROPER('Lane 3'!H24)</f>
        <v/>
      </c>
      <c r="G196" s="64" t="e">
        <f>VLOOKUP(Instructions!$I$28,Clubs_Info,3,FALSE)</f>
        <v>#N/A</v>
      </c>
      <c r="H196" s="65">
        <f>'Lane 3'!I24</f>
        <v>0</v>
      </c>
      <c r="I196" s="63">
        <f>'Lane 3'!F24</f>
        <v>0</v>
      </c>
      <c r="J196" s="62" t="str">
        <f t="shared" si="10"/>
        <v>1900/01/00</v>
      </c>
      <c r="K196" s="70"/>
      <c r="L196" s="85" t="str">
        <f t="shared" si="11"/>
        <v/>
      </c>
    </row>
    <row r="197" spans="2:12" s="54" customFormat="1" x14ac:dyDescent="0.2">
      <c r="B197" s="62">
        <v>3</v>
      </c>
      <c r="C197" s="54">
        <v>11</v>
      </c>
      <c r="D197" s="63" t="str">
        <f>IF(LEFT('Lane 3'!J25,1)="M","M",IF(LEFT('Lane 3'!J25,1)="B","M",IF(LEFT('Lane 3'!J25,1)="O","M",IF(LEFT('Lane 3'!J25,1)="F","F",IF(LEFT('Lane 3'!J25,1)="G","F","ERROR")))))</f>
        <v>M</v>
      </c>
      <c r="E197" s="63" t="str">
        <f>PROPER('Lane 3'!G25)</f>
        <v/>
      </c>
      <c r="F197" s="63" t="str">
        <f>PROPER('Lane 3'!H25)</f>
        <v/>
      </c>
      <c r="G197" s="64" t="e">
        <f>VLOOKUP(Instructions!$I$28,Clubs_Info,3,FALSE)</f>
        <v>#N/A</v>
      </c>
      <c r="H197" s="65">
        <f>'Lane 3'!I25</f>
        <v>0</v>
      </c>
      <c r="I197" s="63">
        <f>'Lane 3'!F25</f>
        <v>0</v>
      </c>
      <c r="J197" s="62" t="str">
        <f t="shared" si="10"/>
        <v>1900/01/00</v>
      </c>
      <c r="K197" s="70"/>
      <c r="L197" s="85" t="str">
        <f t="shared" si="11"/>
        <v/>
      </c>
    </row>
    <row r="198" spans="2:12" s="54" customFormat="1" x14ac:dyDescent="0.2">
      <c r="B198" s="62">
        <v>3</v>
      </c>
      <c r="C198" s="54">
        <v>12</v>
      </c>
      <c r="D198" s="63" t="str">
        <f>IF(LEFT('Lane 3'!J26,1)="M","M",IF(LEFT('Lane 3'!J26,1)="B","M",IF(LEFT('Lane 3'!J26,1)="O","M",IF(LEFT('Lane 3'!J26,1)="F","F",IF(LEFT('Lane 3'!J26,1)="G","F","ERROR")))))</f>
        <v>F</v>
      </c>
      <c r="E198" s="63" t="str">
        <f>PROPER('Lane 3'!G26)</f>
        <v/>
      </c>
      <c r="F198" s="63" t="str">
        <f>PROPER('Lane 3'!H26)</f>
        <v/>
      </c>
      <c r="G198" s="64" t="e">
        <f>VLOOKUP(Instructions!$I$28,Clubs_Info,3,FALSE)</f>
        <v>#N/A</v>
      </c>
      <c r="H198" s="65">
        <f>'Lane 3'!I26</f>
        <v>0</v>
      </c>
      <c r="I198" s="63">
        <f>'Lane 3'!F26</f>
        <v>0</v>
      </c>
      <c r="J198" s="62" t="str">
        <f t="shared" si="10"/>
        <v>1900/01/00</v>
      </c>
      <c r="K198" s="70"/>
      <c r="L198" s="85" t="str">
        <f t="shared" si="11"/>
        <v/>
      </c>
    </row>
    <row r="199" spans="2:12" s="54" customFormat="1" x14ac:dyDescent="0.2">
      <c r="B199" s="62">
        <v>3</v>
      </c>
      <c r="C199" s="54">
        <v>13</v>
      </c>
      <c r="D199" s="63" t="str">
        <f>IF(LEFT('Lane 3'!J27,1)="M","M",IF(LEFT('Lane 3'!J27,1)="B","M",IF(LEFT('Lane 3'!J27,1)="O","M",IF(LEFT('Lane 3'!J27,1)="F","F",IF(LEFT('Lane 3'!J27,1)="G","F","ERROR")))))</f>
        <v>M</v>
      </c>
      <c r="E199" s="63" t="str">
        <f>PROPER('Lane 3'!G27)</f>
        <v/>
      </c>
      <c r="F199" s="63" t="str">
        <f>PROPER('Lane 3'!H27)</f>
        <v/>
      </c>
      <c r="G199" s="64" t="e">
        <f>VLOOKUP(Instructions!$I$28,Clubs_Info,3,FALSE)</f>
        <v>#N/A</v>
      </c>
      <c r="H199" s="65">
        <f>'Lane 3'!I27</f>
        <v>0</v>
      </c>
      <c r="I199" s="63">
        <f>'Lane 3'!F27</f>
        <v>0</v>
      </c>
      <c r="J199" s="62" t="str">
        <f t="shared" si="10"/>
        <v>1900/01/00</v>
      </c>
      <c r="K199" s="70"/>
      <c r="L199" s="85" t="str">
        <f t="shared" si="11"/>
        <v/>
      </c>
    </row>
    <row r="200" spans="2:12" s="54" customFormat="1" x14ac:dyDescent="0.2">
      <c r="B200" s="62">
        <v>3</v>
      </c>
      <c r="C200" s="54">
        <v>14</v>
      </c>
      <c r="D200" s="63" t="str">
        <f>IF(LEFT('Lane 3'!J28,1)="M","M",IF(LEFT('Lane 3'!J28,1)="B","M",IF(LEFT('Lane 3'!J28,1)="O","M",IF(LEFT('Lane 3'!J28,1)="F","F",IF(LEFT('Lane 3'!J28,1)="G","F","ERROR")))))</f>
        <v>F</v>
      </c>
      <c r="E200" s="63" t="str">
        <f>PROPER('Lane 3'!G28)</f>
        <v/>
      </c>
      <c r="F200" s="63" t="str">
        <f>PROPER('Lane 3'!H28)</f>
        <v/>
      </c>
      <c r="G200" s="64" t="e">
        <f>VLOOKUP(Instructions!$I$28,Clubs_Info,3,FALSE)</f>
        <v>#N/A</v>
      </c>
      <c r="H200" s="65">
        <f>'Lane 3'!I28</f>
        <v>0</v>
      </c>
      <c r="I200" s="63">
        <f>'Lane 3'!F28</f>
        <v>0</v>
      </c>
      <c r="J200" s="62" t="str">
        <f t="shared" si="10"/>
        <v>1900/01/00</v>
      </c>
      <c r="K200" s="70"/>
      <c r="L200" s="85" t="str">
        <f t="shared" si="11"/>
        <v/>
      </c>
    </row>
    <row r="201" spans="2:12" s="54" customFormat="1" x14ac:dyDescent="0.2">
      <c r="B201" s="62">
        <v>3</v>
      </c>
      <c r="C201" s="54">
        <v>15</v>
      </c>
      <c r="D201" s="63" t="str">
        <f>IF(LEFT('Lane 3'!J29,1)="M","M",IF(LEFT('Lane 3'!J29,1)="B","M",IF(LEFT('Lane 3'!J29,1)="O","M",IF(LEFT('Lane 3'!J29,1)="F","F",IF(LEFT('Lane 3'!J29,1)="G","F","ERROR")))))</f>
        <v>M</v>
      </c>
      <c r="E201" s="63" t="str">
        <f>PROPER('Lane 3'!G29)</f>
        <v/>
      </c>
      <c r="F201" s="63" t="str">
        <f>PROPER('Lane 3'!H29)</f>
        <v/>
      </c>
      <c r="G201" s="64" t="e">
        <f>VLOOKUP(Instructions!$I$28,Clubs_Info,3,FALSE)</f>
        <v>#N/A</v>
      </c>
      <c r="H201" s="65">
        <f>'Lane 3'!I29</f>
        <v>0</v>
      </c>
      <c r="I201" s="63">
        <f>'Lane 3'!F29</f>
        <v>0</v>
      </c>
      <c r="J201" s="62" t="str">
        <f t="shared" si="10"/>
        <v>1900/01/00</v>
      </c>
      <c r="K201" s="70"/>
      <c r="L201" s="85" t="str">
        <f t="shared" si="11"/>
        <v/>
      </c>
    </row>
    <row r="202" spans="2:12" s="54" customFormat="1" x14ac:dyDescent="0.2">
      <c r="B202" s="62">
        <v>3</v>
      </c>
      <c r="C202" s="54">
        <v>16</v>
      </c>
      <c r="D202" s="63" t="str">
        <f>IF(LEFT('Lane 3'!J30,1)="M","M",IF(LEFT('Lane 3'!J30,1)="B","M",IF(LEFT('Lane 3'!J30,1)="O","M",IF(LEFT('Lane 3'!J30,1)="F","F",IF(LEFT('Lane 3'!J30,1)="G","F","ERROR")))))</f>
        <v>F</v>
      </c>
      <c r="E202" s="63" t="str">
        <f>PROPER('Lane 3'!G30)</f>
        <v/>
      </c>
      <c r="F202" s="63" t="str">
        <f>PROPER('Lane 3'!H30)</f>
        <v/>
      </c>
      <c r="G202" s="64" t="e">
        <f>VLOOKUP(Instructions!$I$28,Clubs_Info,3,FALSE)</f>
        <v>#N/A</v>
      </c>
      <c r="H202" s="65">
        <f>'Lane 3'!I30</f>
        <v>0</v>
      </c>
      <c r="I202" s="63">
        <f>'Lane 3'!F30</f>
        <v>0</v>
      </c>
      <c r="J202" s="62" t="str">
        <f t="shared" si="10"/>
        <v>1900/01/00</v>
      </c>
      <c r="K202" s="70"/>
      <c r="L202" s="85" t="str">
        <f t="shared" si="11"/>
        <v/>
      </c>
    </row>
    <row r="203" spans="2:12" s="54" customFormat="1" x14ac:dyDescent="0.2">
      <c r="B203" s="62">
        <v>3</v>
      </c>
      <c r="C203" s="54">
        <v>17</v>
      </c>
      <c r="D203" s="63" t="str">
        <f>IF(LEFT('Lane 3'!J31,1)="M","M",IF(LEFT('Lane 3'!J31,1)="B","M",IF(LEFT('Lane 3'!J31,1)="O","M",IF(LEFT('Lane 3'!J31,1)="F","F",IF(LEFT('Lane 3'!J31,1)="G","F","ERROR")))))</f>
        <v>M</v>
      </c>
      <c r="E203" s="63" t="str">
        <f>PROPER('Lane 3'!G31)</f>
        <v/>
      </c>
      <c r="F203" s="63" t="str">
        <f>PROPER('Lane 3'!H31)</f>
        <v/>
      </c>
      <c r="G203" s="64" t="e">
        <f>VLOOKUP(Instructions!$I$28,Clubs_Info,3,FALSE)</f>
        <v>#N/A</v>
      </c>
      <c r="H203" s="65">
        <f>'Lane 3'!I31</f>
        <v>0</v>
      </c>
      <c r="I203" s="63">
        <f>'Lane 3'!F31</f>
        <v>0</v>
      </c>
      <c r="J203" s="62" t="str">
        <f t="shared" si="10"/>
        <v>1900/01/00</v>
      </c>
      <c r="K203" s="70"/>
      <c r="L203" s="85" t="str">
        <f t="shared" si="11"/>
        <v/>
      </c>
    </row>
    <row r="204" spans="2:12" s="54" customFormat="1" x14ac:dyDescent="0.2">
      <c r="B204" s="62">
        <v>3</v>
      </c>
      <c r="C204" s="54">
        <v>18</v>
      </c>
      <c r="D204" s="63" t="str">
        <f>IF(LEFT('Lane 3'!J32,1)="M","M",IF(LEFT('Lane 3'!J32,1)="B","M",IF(LEFT('Lane 3'!J32,1)="O","M",IF(LEFT('Lane 3'!J32,1)="F","F",IF(LEFT('Lane 3'!J32,1)="G","F","ERROR")))))</f>
        <v>F</v>
      </c>
      <c r="E204" s="63" t="str">
        <f>PROPER('Lane 3'!G32)</f>
        <v/>
      </c>
      <c r="F204" s="63" t="str">
        <f>PROPER('Lane 3'!H32)</f>
        <v/>
      </c>
      <c r="G204" s="64" t="e">
        <f>VLOOKUP(Instructions!$I$28,Clubs_Info,3,FALSE)</f>
        <v>#N/A</v>
      </c>
      <c r="H204" s="65">
        <f>'Lane 3'!I32</f>
        <v>0</v>
      </c>
      <c r="I204" s="63">
        <f>'Lane 3'!F32</f>
        <v>0</v>
      </c>
      <c r="J204" s="62" t="str">
        <f t="shared" si="10"/>
        <v>1900/01/00</v>
      </c>
      <c r="K204" s="70"/>
      <c r="L204" s="85" t="str">
        <f t="shared" si="11"/>
        <v/>
      </c>
    </row>
    <row r="205" spans="2:12" s="54" customFormat="1" x14ac:dyDescent="0.2">
      <c r="B205" s="62">
        <v>3</v>
      </c>
      <c r="C205" s="54">
        <v>19</v>
      </c>
      <c r="D205" s="63" t="str">
        <f>IF(LEFT('Lane 3'!J33,1)="M","M",IF(LEFT('Lane 3'!J33,1)="B","M",IF(LEFT('Lane 3'!J33,1)="O","M",IF(LEFT('Lane 3'!J33,1)="F","F",IF(LEFT('Lane 3'!J33,1)="G","F","ERROR")))))</f>
        <v>M</v>
      </c>
      <c r="E205" s="63" t="str">
        <f>PROPER('Lane 3'!G33)</f>
        <v/>
      </c>
      <c r="F205" s="63" t="str">
        <f>PROPER('Lane 3'!H33)</f>
        <v/>
      </c>
      <c r="G205" s="64" t="e">
        <f>VLOOKUP(Instructions!$I$28,Clubs_Info,3,FALSE)</f>
        <v>#N/A</v>
      </c>
      <c r="H205" s="65">
        <f>'Lane 3'!I33</f>
        <v>0</v>
      </c>
      <c r="I205" s="63">
        <f>'Lane 3'!F33</f>
        <v>0</v>
      </c>
      <c r="J205" s="62" t="str">
        <f t="shared" si="10"/>
        <v>1900/01/00</v>
      </c>
      <c r="K205" s="70"/>
      <c r="L205" s="85" t="str">
        <f t="shared" si="11"/>
        <v/>
      </c>
    </row>
    <row r="206" spans="2:12" s="54" customFormat="1" x14ac:dyDescent="0.2">
      <c r="B206" s="62">
        <v>3</v>
      </c>
      <c r="C206" s="54">
        <v>20</v>
      </c>
      <c r="D206" s="63" t="str">
        <f>IF(LEFT('Lane 3'!J34,1)="M","M",IF(LEFT('Lane 3'!J34,1)="B","M",IF(LEFT('Lane 3'!J34,1)="O","M",IF(LEFT('Lane 3'!J34,1)="F","F",IF(LEFT('Lane 3'!J34,1)="G","F","ERROR")))))</f>
        <v>F</v>
      </c>
      <c r="E206" s="63" t="str">
        <f>PROPER('Lane 3'!G34)</f>
        <v/>
      </c>
      <c r="F206" s="63" t="str">
        <f>PROPER('Lane 3'!H34)</f>
        <v/>
      </c>
      <c r="G206" s="64" t="e">
        <f>VLOOKUP(Instructions!$I$28,Clubs_Info,3,FALSE)</f>
        <v>#N/A</v>
      </c>
      <c r="H206" s="65">
        <f>'Lane 3'!I34</f>
        <v>0</v>
      </c>
      <c r="I206" s="63">
        <f>'Lane 3'!F34</f>
        <v>0</v>
      </c>
      <c r="J206" s="62" t="str">
        <f t="shared" si="10"/>
        <v>1900/01/00</v>
      </c>
      <c r="K206" s="70"/>
      <c r="L206" s="85" t="str">
        <f t="shared" si="11"/>
        <v/>
      </c>
    </row>
    <row r="207" spans="2:12" s="54" customFormat="1" x14ac:dyDescent="0.2">
      <c r="B207" s="62">
        <v>3</v>
      </c>
      <c r="C207" s="54">
        <v>21</v>
      </c>
      <c r="D207" s="63" t="str">
        <f>IF(LEFT('Lane 3'!J35,1)="M","M",IF(LEFT('Lane 3'!J35,1)="B","M",IF(LEFT('Lane 3'!J35,1)="O","M",IF(LEFT('Lane 3'!J35,1)="F","F",IF(LEFT('Lane 3'!J35,1)="G","F","ERROR")))))</f>
        <v>M</v>
      </c>
      <c r="E207" s="63" t="str">
        <f>PROPER('Lane 3'!G35)</f>
        <v/>
      </c>
      <c r="F207" s="63" t="str">
        <f>PROPER('Lane 3'!H35)</f>
        <v/>
      </c>
      <c r="G207" s="64" t="e">
        <f>VLOOKUP(Instructions!$I$28,Clubs_Info,3,FALSE)</f>
        <v>#N/A</v>
      </c>
      <c r="H207" s="65">
        <f>'Lane 3'!I35</f>
        <v>0</v>
      </c>
      <c r="I207" s="63">
        <f>'Lane 3'!F35</f>
        <v>0</v>
      </c>
      <c r="J207" s="62" t="str">
        <f t="shared" si="10"/>
        <v>1900/01/00</v>
      </c>
      <c r="K207" s="70"/>
      <c r="L207" s="85" t="str">
        <f t="shared" si="11"/>
        <v/>
      </c>
    </row>
    <row r="208" spans="2:12" s="54" customFormat="1" x14ac:dyDescent="0.2">
      <c r="B208" s="62">
        <v>3</v>
      </c>
      <c r="C208" s="54">
        <v>22</v>
      </c>
      <c r="D208" s="63" t="str">
        <f>IF(LEFT('Lane 3'!J36,1)="M","M",IF(LEFT('Lane 3'!J36,1)="B","M",IF(LEFT('Lane 3'!J36,1)="O","M",IF(LEFT('Lane 3'!J36,1)="F","F",IF(LEFT('Lane 3'!J36,1)="G","F","ERROR")))))</f>
        <v>F</v>
      </c>
      <c r="E208" s="63" t="str">
        <f>PROPER('Lane 3'!G36)</f>
        <v/>
      </c>
      <c r="F208" s="63" t="str">
        <f>PROPER('Lane 3'!H36)</f>
        <v/>
      </c>
      <c r="G208" s="64" t="e">
        <f>VLOOKUP(Instructions!$I$28,Clubs_Info,3,FALSE)</f>
        <v>#N/A</v>
      </c>
      <c r="H208" s="65">
        <f>'Lane 3'!I36</f>
        <v>0</v>
      </c>
      <c r="I208" s="63">
        <f>'Lane 3'!F36</f>
        <v>0</v>
      </c>
      <c r="J208" s="62" t="str">
        <f t="shared" si="10"/>
        <v>1900/01/00</v>
      </c>
      <c r="K208" s="70"/>
      <c r="L208" s="85" t="str">
        <f t="shared" si="11"/>
        <v/>
      </c>
    </row>
    <row r="209" spans="2:12" s="54" customFormat="1" x14ac:dyDescent="0.2">
      <c r="B209" s="62">
        <v>3</v>
      </c>
      <c r="C209" s="54">
        <v>23</v>
      </c>
      <c r="D209" s="63" t="str">
        <f>IF(LEFT('Lane 3'!J37,1)="M","M",IF(LEFT('Lane 3'!J37,1)="B","M",IF(LEFT('Lane 3'!J37,1)="O","M",IF(LEFT('Lane 3'!J37,1)="F","F",IF(LEFT('Lane 3'!J37,1)="G","F","ERROR")))))</f>
        <v>M</v>
      </c>
      <c r="E209" s="63" t="str">
        <f>PROPER('Lane 3'!G37)</f>
        <v/>
      </c>
      <c r="F209" s="63" t="str">
        <f>PROPER('Lane 3'!H37)</f>
        <v/>
      </c>
      <c r="G209" s="64" t="e">
        <f>VLOOKUP(Instructions!$I$28,Clubs_Info,3,FALSE)</f>
        <v>#N/A</v>
      </c>
      <c r="H209" s="65">
        <f>'Lane 3'!I37</f>
        <v>0</v>
      </c>
      <c r="I209" s="63">
        <f>'Lane 3'!F37</f>
        <v>0</v>
      </c>
      <c r="J209" s="62" t="str">
        <f t="shared" si="10"/>
        <v>1900/01/00</v>
      </c>
      <c r="K209" s="70"/>
      <c r="L209" s="85" t="str">
        <f t="shared" si="11"/>
        <v/>
      </c>
    </row>
    <row r="210" spans="2:12" s="54" customFormat="1" x14ac:dyDescent="0.2">
      <c r="B210" s="62">
        <v>3</v>
      </c>
      <c r="C210" s="54">
        <v>24</v>
      </c>
      <c r="D210" s="63" t="str">
        <f>IF(LEFT('Lane 3'!J38,1)="M","M",IF(LEFT('Lane 3'!J38,1)="B","M",IF(LEFT('Lane 3'!J38,1)="O","M",IF(LEFT('Lane 3'!J38,1)="F","F",IF(LEFT('Lane 3'!J38,1)="G","F","ERROR")))))</f>
        <v>F</v>
      </c>
      <c r="E210" s="63" t="str">
        <f>PROPER('Lane 3'!G38)</f>
        <v/>
      </c>
      <c r="F210" s="63" t="str">
        <f>PROPER('Lane 3'!H38)</f>
        <v/>
      </c>
      <c r="G210" s="64" t="e">
        <f>VLOOKUP(Instructions!$I$28,Clubs_Info,3,FALSE)</f>
        <v>#N/A</v>
      </c>
      <c r="H210" s="65">
        <f>'Lane 3'!I38</f>
        <v>0</v>
      </c>
      <c r="I210" s="63">
        <f>'Lane 3'!F38</f>
        <v>0</v>
      </c>
      <c r="J210" s="62" t="str">
        <f t="shared" si="10"/>
        <v>1900/01/00</v>
      </c>
      <c r="K210" s="70"/>
      <c r="L210" s="85" t="str">
        <f t="shared" si="11"/>
        <v/>
      </c>
    </row>
    <row r="211" spans="2:12" s="54" customFormat="1" x14ac:dyDescent="0.2">
      <c r="B211" s="62">
        <v>3</v>
      </c>
      <c r="C211" s="54">
        <v>25</v>
      </c>
      <c r="D211" s="63" t="str">
        <f>IF(LEFT('Lane 3'!J39,1)="M","M",IF(LEFT('Lane 3'!J39,1)="B","M",IF(LEFT('Lane 3'!J39,1)="O","M",IF(LEFT('Lane 3'!J39,1)="F","F",IF(LEFT('Lane 3'!J39,1)="G","F","ERROR")))))</f>
        <v>M</v>
      </c>
      <c r="E211" s="63" t="str">
        <f>PROPER('Lane 3'!G39)</f>
        <v/>
      </c>
      <c r="F211" s="63" t="str">
        <f>PROPER('Lane 3'!H39)</f>
        <v/>
      </c>
      <c r="G211" s="64" t="e">
        <f>VLOOKUP(Instructions!$I$28,Clubs_Info,3,FALSE)</f>
        <v>#N/A</v>
      </c>
      <c r="H211" s="65">
        <f>'Lane 3'!I39</f>
        <v>0</v>
      </c>
      <c r="I211" s="63">
        <f>'Lane 3'!F39</f>
        <v>0</v>
      </c>
      <c r="J211" s="62" t="str">
        <f t="shared" si="10"/>
        <v>1900/01/00</v>
      </c>
      <c r="K211" s="70"/>
      <c r="L211" s="85" t="str">
        <f t="shared" si="11"/>
        <v/>
      </c>
    </row>
    <row r="212" spans="2:12" s="54" customFormat="1" x14ac:dyDescent="0.2">
      <c r="B212" s="62">
        <v>3</v>
      </c>
      <c r="C212" s="54">
        <v>26</v>
      </c>
      <c r="D212" s="63" t="str">
        <f>IF(LEFT('Lane 3'!J40,1)="M","M",IF(LEFT('Lane 3'!J40,1)="B","M",IF(LEFT('Lane 3'!J40,1)="O","M",IF(LEFT('Lane 3'!J40,1)="F","F",IF(LEFT('Lane 3'!J40,1)="G","F","ERROR")))))</f>
        <v>F</v>
      </c>
      <c r="E212" s="63" t="str">
        <f>PROPER('Lane 3'!G40)</f>
        <v/>
      </c>
      <c r="F212" s="63" t="str">
        <f>PROPER('Lane 3'!H40)</f>
        <v/>
      </c>
      <c r="G212" s="64" t="e">
        <f>VLOOKUP(Instructions!$I$28,Clubs_Info,3,FALSE)</f>
        <v>#N/A</v>
      </c>
      <c r="H212" s="65">
        <f>'Lane 3'!I40</f>
        <v>0</v>
      </c>
      <c r="I212" s="63">
        <f>'Lane 3'!F40</f>
        <v>0</v>
      </c>
      <c r="J212" s="62" t="str">
        <f t="shared" si="10"/>
        <v>1900/01/00</v>
      </c>
      <c r="K212" s="70"/>
      <c r="L212" s="85" t="str">
        <f t="shared" si="11"/>
        <v/>
      </c>
    </row>
    <row r="213" spans="2:12" s="54" customFormat="1" x14ac:dyDescent="0.2">
      <c r="B213" s="62">
        <v>3</v>
      </c>
      <c r="C213" s="54">
        <v>27</v>
      </c>
      <c r="D213" s="63" t="str">
        <f>IF(LEFT('Lane 3'!J41,1)="M","M",IF(LEFT('Lane 3'!J41,1)="B","M",IF(LEFT('Lane 3'!J41,1)="O","M",IF(LEFT('Lane 3'!J41,1)="F","F",IF(LEFT('Lane 3'!J41,1)="G","F","ERROR")))))</f>
        <v>M</v>
      </c>
      <c r="E213" s="63" t="str">
        <f>PROPER('Lane 3'!G41)</f>
        <v/>
      </c>
      <c r="F213" s="63" t="str">
        <f>PROPER('Lane 3'!H41)</f>
        <v/>
      </c>
      <c r="G213" s="64" t="e">
        <f>VLOOKUP(Instructions!$I$28,Clubs_Info,3,FALSE)</f>
        <v>#N/A</v>
      </c>
      <c r="H213" s="65">
        <f>'Lane 3'!I41</f>
        <v>0</v>
      </c>
      <c r="I213" s="63">
        <f>'Lane 3'!F41</f>
        <v>0</v>
      </c>
      <c r="J213" s="62" t="str">
        <f t="shared" si="10"/>
        <v>1900/01/00</v>
      </c>
      <c r="K213" s="70"/>
      <c r="L213" s="85" t="str">
        <f t="shared" si="11"/>
        <v/>
      </c>
    </row>
    <row r="214" spans="2:12" s="54" customFormat="1" x14ac:dyDescent="0.2">
      <c r="B214" s="62">
        <v>3</v>
      </c>
      <c r="C214" s="54">
        <v>28</v>
      </c>
      <c r="D214" s="63" t="str">
        <f>IF(LEFT('Lane 3'!J42,1)="M","M",IF(LEFT('Lane 3'!J42,1)="B","M",IF(LEFT('Lane 3'!J42,1)="O","M",IF(LEFT('Lane 3'!J42,1)="F","F",IF(LEFT('Lane 3'!J42,1)="G","F","ERROR")))))</f>
        <v>F</v>
      </c>
      <c r="E214" s="63" t="str">
        <f>PROPER('Lane 3'!G42)</f>
        <v/>
      </c>
      <c r="F214" s="63" t="str">
        <f>PROPER('Lane 3'!H42)</f>
        <v/>
      </c>
      <c r="G214" s="64" t="e">
        <f>VLOOKUP(Instructions!$I$28,Clubs_Info,3,FALSE)</f>
        <v>#N/A</v>
      </c>
      <c r="H214" s="65">
        <f>'Lane 3'!I42</f>
        <v>0</v>
      </c>
      <c r="I214" s="63">
        <f>'Lane 3'!F42</f>
        <v>0</v>
      </c>
      <c r="J214" s="62" t="str">
        <f t="shared" si="10"/>
        <v>1900/01/00</v>
      </c>
      <c r="K214" s="70"/>
      <c r="L214" s="85" t="str">
        <f t="shared" si="11"/>
        <v/>
      </c>
    </row>
    <row r="215" spans="2:12" s="54" customFormat="1" x14ac:dyDescent="0.2">
      <c r="B215" s="62">
        <v>3</v>
      </c>
      <c r="C215" s="54">
        <v>29</v>
      </c>
      <c r="D215" s="63" t="str">
        <f>IF(LEFT('Lane 3'!J43,1)="M","M",IF(LEFT('Lane 3'!J43,1)="B","M",IF(LEFT('Lane 3'!J43,1)="O","M",IF(LEFT('Lane 3'!J43,1)="F","F",IF(LEFT('Lane 3'!J43,1)="G","F","ERROR")))))</f>
        <v>M</v>
      </c>
      <c r="E215" s="63" t="str">
        <f>PROPER('Lane 3'!G43)</f>
        <v/>
      </c>
      <c r="F215" s="63" t="str">
        <f>PROPER('Lane 3'!H43)</f>
        <v/>
      </c>
      <c r="G215" s="64" t="e">
        <f>VLOOKUP(Instructions!$I$28,Clubs_Info,3,FALSE)</f>
        <v>#N/A</v>
      </c>
      <c r="H215" s="65">
        <f>'Lane 3'!I43</f>
        <v>0</v>
      </c>
      <c r="I215" s="63">
        <f>'Lane 3'!F43</f>
        <v>0</v>
      </c>
      <c r="J215" s="62" t="str">
        <f t="shared" si="10"/>
        <v>1900/01/00</v>
      </c>
      <c r="K215" s="70"/>
      <c r="L215" s="85" t="str">
        <f t="shared" si="11"/>
        <v/>
      </c>
    </row>
    <row r="216" spans="2:12" s="54" customFormat="1" x14ac:dyDescent="0.2">
      <c r="B216" s="62">
        <v>3</v>
      </c>
      <c r="C216" s="54">
        <v>30</v>
      </c>
      <c r="D216" s="63" t="str">
        <f>IF(LEFT('Lane 3'!J44,1)="M","M",IF(LEFT('Lane 3'!J44,1)="B","M",IF(LEFT('Lane 3'!J44,1)="O","M",IF(LEFT('Lane 3'!J44,1)="F","F",IF(LEFT('Lane 3'!J44,1)="G","F","ERROR")))))</f>
        <v>F</v>
      </c>
      <c r="E216" s="63" t="str">
        <f>PROPER('Lane 3'!G44)</f>
        <v/>
      </c>
      <c r="F216" s="63" t="str">
        <f>PROPER('Lane 3'!H44)</f>
        <v/>
      </c>
      <c r="G216" s="64" t="e">
        <f>VLOOKUP(Instructions!$I$28,Clubs_Info,3,FALSE)</f>
        <v>#N/A</v>
      </c>
      <c r="H216" s="65">
        <f>'Lane 3'!I44</f>
        <v>0</v>
      </c>
      <c r="I216" s="63">
        <f>'Lane 3'!F44</f>
        <v>0</v>
      </c>
      <c r="J216" s="62" t="str">
        <f t="shared" si="10"/>
        <v>1900/01/00</v>
      </c>
      <c r="K216" s="70"/>
      <c r="L216" s="85" t="str">
        <f t="shared" si="11"/>
        <v/>
      </c>
    </row>
    <row r="217" spans="2:12" s="54" customFormat="1" x14ac:dyDescent="0.2">
      <c r="B217" s="62">
        <v>3</v>
      </c>
      <c r="C217" s="54">
        <v>31</v>
      </c>
      <c r="D217" s="63" t="str">
        <f>IF(LEFT('Lane 3'!J45,1)="M","M",IF(LEFT('Lane 3'!J45,1)="B","M",IF(LEFT('Lane 3'!J45,1)="O","M",IF(LEFT('Lane 3'!J45,1)="F","F",IF(LEFT('Lane 3'!J45,1)="G","F","ERROR")))))</f>
        <v>M</v>
      </c>
      <c r="E217" s="63" t="str">
        <f>PROPER('Lane 3'!G45)</f>
        <v/>
      </c>
      <c r="F217" s="63" t="str">
        <f>PROPER('Lane 3'!H45)</f>
        <v/>
      </c>
      <c r="G217" s="64" t="e">
        <f>VLOOKUP(Instructions!$I$28,Clubs_Info,3,FALSE)</f>
        <v>#N/A</v>
      </c>
      <c r="H217" s="65">
        <f>'Lane 3'!I45</f>
        <v>0</v>
      </c>
      <c r="I217" s="63">
        <f>'Lane 3'!F45</f>
        <v>0</v>
      </c>
      <c r="J217" s="62" t="str">
        <f t="shared" si="10"/>
        <v>1900/01/00</v>
      </c>
      <c r="K217" s="70"/>
      <c r="L217" s="85" t="str">
        <f t="shared" si="11"/>
        <v/>
      </c>
    </row>
    <row r="218" spans="2:12" s="54" customFormat="1" x14ac:dyDescent="0.2">
      <c r="B218" s="62">
        <v>3</v>
      </c>
      <c r="C218" s="54">
        <v>32</v>
      </c>
      <c r="D218" s="63" t="str">
        <f>IF(LEFT('Lane 3'!J46,1)="M","M",IF(LEFT('Lane 3'!J46,1)="B","M",IF(LEFT('Lane 3'!J46,1)="O","M",IF(LEFT('Lane 3'!J46,1)="F","F",IF(LEFT('Lane 3'!J46,1)="G","F","ERROR")))))</f>
        <v>F</v>
      </c>
      <c r="E218" s="63" t="str">
        <f>PROPER('Lane 3'!G46)</f>
        <v/>
      </c>
      <c r="F218" s="63" t="str">
        <f>PROPER('Lane 3'!H46)</f>
        <v/>
      </c>
      <c r="G218" s="64" t="e">
        <f>VLOOKUP(Instructions!$I$28,Clubs_Info,3,FALSE)</f>
        <v>#N/A</v>
      </c>
      <c r="H218" s="65">
        <f>'Lane 3'!I46</f>
        <v>0</v>
      </c>
      <c r="I218" s="63">
        <f>'Lane 3'!F46</f>
        <v>0</v>
      </c>
      <c r="J218" s="62" t="str">
        <f t="shared" si="10"/>
        <v>1900/01/00</v>
      </c>
      <c r="K218" s="70"/>
      <c r="L218" s="85" t="str">
        <f t="shared" si="11"/>
        <v/>
      </c>
    </row>
    <row r="219" spans="2:12" s="54" customFormat="1" x14ac:dyDescent="0.2">
      <c r="B219" s="62">
        <v>3</v>
      </c>
      <c r="C219" s="54">
        <v>33</v>
      </c>
      <c r="D219" s="63" t="str">
        <f>IF(LEFT('Lane 3'!J47,1)="M","M",IF(LEFT('Lane 3'!J47,1)="B","M",IF(LEFT('Lane 3'!J47,1)="O","M",IF(LEFT('Lane 3'!J47,1)="F","F",IF(LEFT('Lane 3'!J47,1)="G","F","ERROR")))))</f>
        <v>M</v>
      </c>
      <c r="E219" s="63" t="str">
        <f>PROPER('Lane 3'!G47)</f>
        <v/>
      </c>
      <c r="F219" s="63" t="str">
        <f>PROPER('Lane 3'!H47)</f>
        <v/>
      </c>
      <c r="G219" s="64" t="e">
        <f>VLOOKUP(Instructions!$I$28,Clubs_Info,3,FALSE)</f>
        <v>#N/A</v>
      </c>
      <c r="H219" s="65">
        <f>'Lane 3'!I47</f>
        <v>0</v>
      </c>
      <c r="I219" s="63">
        <f>'Lane 3'!F47</f>
        <v>0</v>
      </c>
      <c r="J219" s="62" t="str">
        <f t="shared" si="10"/>
        <v>1900/01/00</v>
      </c>
      <c r="K219" s="70"/>
      <c r="L219" s="85" t="str">
        <f t="shared" si="11"/>
        <v/>
      </c>
    </row>
    <row r="220" spans="2:12" s="54" customFormat="1" x14ac:dyDescent="0.2">
      <c r="B220" s="62">
        <v>3</v>
      </c>
      <c r="C220" s="54">
        <v>34</v>
      </c>
      <c r="D220" s="63" t="str">
        <f>IF(LEFT('Lane 3'!J48,1)="M","M",IF(LEFT('Lane 3'!J48,1)="B","M",IF(LEFT('Lane 3'!J48,1)="O","M",IF(LEFT('Lane 3'!J48,1)="F","F",IF(LEFT('Lane 3'!J48,1)="G","F","ERROR")))))</f>
        <v>F</v>
      </c>
      <c r="E220" s="63" t="str">
        <f>PROPER('Lane 3'!G48)</f>
        <v/>
      </c>
      <c r="F220" s="63" t="str">
        <f>PROPER('Lane 3'!H48)</f>
        <v/>
      </c>
      <c r="G220" s="64" t="e">
        <f>VLOOKUP(Instructions!$I$28,Clubs_Info,3,FALSE)</f>
        <v>#N/A</v>
      </c>
      <c r="H220" s="65">
        <f>'Lane 3'!I48</f>
        <v>0</v>
      </c>
      <c r="I220" s="63">
        <f>'Lane 3'!F48</f>
        <v>0</v>
      </c>
      <c r="J220" s="62" t="str">
        <f t="shared" si="10"/>
        <v>1900/01/00</v>
      </c>
      <c r="K220" s="70"/>
      <c r="L220" s="85" t="str">
        <f t="shared" si="11"/>
        <v/>
      </c>
    </row>
    <row r="221" spans="2:12" s="54" customFormat="1" x14ac:dyDescent="0.2">
      <c r="B221" s="62">
        <v>3</v>
      </c>
      <c r="C221" s="54">
        <v>35</v>
      </c>
      <c r="D221" s="63" t="str">
        <f>IF(LEFT('Lane 3'!J49,1)="M","M",IF(LEFT('Lane 3'!J49,1)="B","M",IF(LEFT('Lane 3'!J49,1)="O","M",IF(LEFT('Lane 3'!J49,1)="F","F",IF(LEFT('Lane 3'!J49,1)="G","F","ERROR")))))</f>
        <v>M</v>
      </c>
      <c r="E221" s="63" t="str">
        <f>PROPER('Lane 3'!G49)</f>
        <v/>
      </c>
      <c r="F221" s="63" t="str">
        <f>PROPER('Lane 3'!H49)</f>
        <v/>
      </c>
      <c r="G221" s="64" t="e">
        <f>VLOOKUP(Instructions!$I$28,Clubs_Info,3,FALSE)</f>
        <v>#N/A</v>
      </c>
      <c r="H221" s="65">
        <f>'Lane 3'!I49</f>
        <v>0</v>
      </c>
      <c r="I221" s="63">
        <f>'Lane 3'!F49</f>
        <v>0</v>
      </c>
      <c r="J221" s="62" t="str">
        <f t="shared" si="10"/>
        <v>1900/01/00</v>
      </c>
      <c r="K221" s="70"/>
      <c r="L221" s="85" t="str">
        <f t="shared" si="11"/>
        <v/>
      </c>
    </row>
    <row r="222" spans="2:12" s="54" customFormat="1" x14ac:dyDescent="0.2">
      <c r="B222" s="62">
        <v>3</v>
      </c>
      <c r="C222" s="54">
        <v>36</v>
      </c>
      <c r="D222" s="63" t="str">
        <f>IF(LEFT('Lane 3'!J50,1)="M","M",IF(LEFT('Lane 3'!J50,1)="B","M",IF(LEFT('Lane 3'!J50,1)="O","M",IF(LEFT('Lane 3'!J50,1)="F","F",IF(LEFT('Lane 3'!J50,1)="G","F","ERROR")))))</f>
        <v>F</v>
      </c>
      <c r="E222" s="63" t="str">
        <f>PROPER('Lane 3'!G50)</f>
        <v/>
      </c>
      <c r="F222" s="63" t="str">
        <f>PROPER('Lane 3'!H50)</f>
        <v/>
      </c>
      <c r="G222" s="64" t="e">
        <f>VLOOKUP(Instructions!$I$28,Clubs_Info,3,FALSE)</f>
        <v>#N/A</v>
      </c>
      <c r="H222" s="65">
        <f>'Lane 3'!I50</f>
        <v>0</v>
      </c>
      <c r="I222" s="63">
        <f>'Lane 3'!F50</f>
        <v>0</v>
      </c>
      <c r="J222" s="62" t="str">
        <f t="shared" si="10"/>
        <v>1900/01/00</v>
      </c>
      <c r="K222" s="70"/>
      <c r="L222" s="85" t="str">
        <f t="shared" si="11"/>
        <v/>
      </c>
    </row>
    <row r="223" spans="2:12" s="54" customFormat="1" x14ac:dyDescent="0.2">
      <c r="B223" s="62">
        <v>3</v>
      </c>
      <c r="C223" s="54">
        <v>37</v>
      </c>
      <c r="D223" s="63" t="str">
        <f>IF(LEFT('Lane 3'!J51,1)="M","M",IF(LEFT('Lane 3'!J51,1)="B","M",IF(LEFT('Lane 3'!J51,1)="O","M",IF(LEFT('Lane 3'!J51,1)="F","F",IF(LEFT('Lane 3'!J51,1)="G","F","ERROR")))))</f>
        <v>M</v>
      </c>
      <c r="E223" s="63" t="str">
        <f>PROPER('Lane 3'!G51)</f>
        <v/>
      </c>
      <c r="F223" s="63" t="str">
        <f>PROPER('Lane 3'!H51)</f>
        <v/>
      </c>
      <c r="G223" s="64" t="e">
        <f>VLOOKUP(Instructions!$I$28,Clubs_Info,3,FALSE)</f>
        <v>#N/A</v>
      </c>
      <c r="H223" s="65">
        <f>'Lane 3'!I51</f>
        <v>0</v>
      </c>
      <c r="I223" s="63">
        <f>'Lane 3'!F51</f>
        <v>0</v>
      </c>
      <c r="J223" s="62" t="str">
        <f t="shared" si="10"/>
        <v>1900/01/00</v>
      </c>
      <c r="K223" s="70"/>
      <c r="L223" s="85" t="str">
        <f t="shared" si="11"/>
        <v/>
      </c>
    </row>
    <row r="224" spans="2:12" s="54" customFormat="1" x14ac:dyDescent="0.2">
      <c r="B224" s="62">
        <v>3</v>
      </c>
      <c r="C224" s="54">
        <v>38</v>
      </c>
      <c r="D224" s="63" t="str">
        <f>IF(LEFT('Lane 3'!J52,1)="M","M",IF(LEFT('Lane 3'!J52,1)="B","M",IF(LEFT('Lane 3'!J52,1)="O","M",IF(LEFT('Lane 3'!J52,1)="F","F",IF(LEFT('Lane 3'!J52,1)="G","F","ERROR")))))</f>
        <v>F</v>
      </c>
      <c r="E224" s="63" t="str">
        <f>PROPER('Lane 3'!G52)</f>
        <v/>
      </c>
      <c r="F224" s="63" t="str">
        <f>PROPER('Lane 3'!H52)</f>
        <v/>
      </c>
      <c r="G224" s="64" t="e">
        <f>VLOOKUP(Instructions!$I$28,Clubs_Info,3,FALSE)</f>
        <v>#N/A</v>
      </c>
      <c r="H224" s="65">
        <f>'Lane 3'!I52</f>
        <v>0</v>
      </c>
      <c r="I224" s="63">
        <f>'Lane 3'!F52</f>
        <v>0</v>
      </c>
      <c r="J224" s="62" t="str">
        <f t="shared" si="10"/>
        <v>1900/01/00</v>
      </c>
      <c r="K224" s="70"/>
      <c r="L224" s="85" t="str">
        <f t="shared" si="11"/>
        <v/>
      </c>
    </row>
    <row r="225" spans="2:12" s="54" customFormat="1" x14ac:dyDescent="0.2">
      <c r="B225" s="62">
        <v>3</v>
      </c>
      <c r="C225" s="54">
        <v>39</v>
      </c>
      <c r="D225" s="63" t="str">
        <f>IF(LEFT('Lane 3'!J53,1)="M","M",IF(LEFT('Lane 3'!J53,1)="B","M",IF(LEFT('Lane 3'!J53,1)="O","M",IF(LEFT('Lane 3'!J53,1)="F","F",IF(LEFT('Lane 3'!J53,1)="G","F","ERROR")))))</f>
        <v>M</v>
      </c>
      <c r="E225" s="63" t="str">
        <f>PROPER('Lane 3'!G53)</f>
        <v/>
      </c>
      <c r="F225" s="63" t="str">
        <f>PROPER('Lane 3'!H53)</f>
        <v/>
      </c>
      <c r="G225" s="64" t="e">
        <f>VLOOKUP(Instructions!$I$28,Clubs_Info,3,FALSE)</f>
        <v>#N/A</v>
      </c>
      <c r="H225" s="65">
        <f>'Lane 3'!I53</f>
        <v>0</v>
      </c>
      <c r="I225" s="63">
        <f>'Lane 3'!F53</f>
        <v>0</v>
      </c>
      <c r="J225" s="62" t="str">
        <f t="shared" si="10"/>
        <v>1900/01/00</v>
      </c>
      <c r="K225" s="70"/>
      <c r="L225" s="85" t="str">
        <f t="shared" si="11"/>
        <v/>
      </c>
    </row>
    <row r="226" spans="2:12" s="54" customFormat="1" x14ac:dyDescent="0.2">
      <c r="B226" s="62">
        <v>3</v>
      </c>
      <c r="C226" s="54">
        <v>40</v>
      </c>
      <c r="D226" s="63" t="str">
        <f>IF(LEFT('Lane 3'!J54,1)="M","M",IF(LEFT('Lane 3'!J54,1)="B","M",IF(LEFT('Lane 3'!J54,1)="O","M",IF(LEFT('Lane 3'!J54,1)="F","F",IF(LEFT('Lane 3'!J54,1)="G","F","ERROR")))))</f>
        <v>F</v>
      </c>
      <c r="E226" s="63" t="str">
        <f>PROPER('Lane 3'!G54)</f>
        <v/>
      </c>
      <c r="F226" s="63" t="str">
        <f>PROPER('Lane 3'!H54)</f>
        <v/>
      </c>
      <c r="G226" s="64" t="e">
        <f>VLOOKUP(Instructions!$I$28,Clubs_Info,3,FALSE)</f>
        <v>#N/A</v>
      </c>
      <c r="H226" s="65">
        <f>'Lane 3'!I54</f>
        <v>0</v>
      </c>
      <c r="I226" s="63">
        <f>'Lane 3'!F54</f>
        <v>0</v>
      </c>
      <c r="J226" s="62" t="str">
        <f t="shared" si="10"/>
        <v>1900/01/00</v>
      </c>
      <c r="K226" s="70"/>
      <c r="L226" s="85" t="str">
        <f t="shared" si="11"/>
        <v/>
      </c>
    </row>
    <row r="227" spans="2:12" s="54" customFormat="1" x14ac:dyDescent="0.2">
      <c r="B227" s="62">
        <v>3</v>
      </c>
      <c r="C227" s="54">
        <v>41</v>
      </c>
      <c r="D227" s="63" t="str">
        <f>IF(LEFT('Lane 3'!J55,1)="M","M",IF(LEFT('Lane 3'!J55,1)="B","M",IF(LEFT('Lane 3'!J55,1)="O","M",IF(LEFT('Lane 3'!J55,1)="F","F",IF(LEFT('Lane 3'!J55,1)="G","F","ERROR")))))</f>
        <v>M</v>
      </c>
      <c r="E227" s="63" t="str">
        <f>PROPER('Lane 3'!G55)</f>
        <v/>
      </c>
      <c r="F227" s="63" t="str">
        <f>PROPER('Lane 3'!H55)</f>
        <v/>
      </c>
      <c r="G227" s="64" t="e">
        <f>VLOOKUP(Instructions!$I$28,Clubs_Info,3,FALSE)</f>
        <v>#N/A</v>
      </c>
      <c r="H227" s="65">
        <f>'Lane 3'!I55</f>
        <v>0</v>
      </c>
      <c r="I227" s="63">
        <f>'Lane 3'!F55</f>
        <v>0</v>
      </c>
      <c r="J227" s="62" t="str">
        <f t="shared" si="10"/>
        <v>1900/01/00</v>
      </c>
      <c r="K227" s="70"/>
      <c r="L227" s="85" t="str">
        <f t="shared" si="11"/>
        <v/>
      </c>
    </row>
    <row r="228" spans="2:12" s="54" customFormat="1" x14ac:dyDescent="0.2">
      <c r="B228" s="62">
        <v>3</v>
      </c>
      <c r="C228" s="54">
        <v>42</v>
      </c>
      <c r="D228" s="63" t="str">
        <f>IF(LEFT('Lane 3'!J56,1)="M","M",IF(LEFT('Lane 3'!J56,1)="B","M",IF(LEFT('Lane 3'!J56,1)="O","M",IF(LEFT('Lane 3'!J56,1)="F","F",IF(LEFT('Lane 3'!J56,1)="G","F","ERROR")))))</f>
        <v>F</v>
      </c>
      <c r="E228" s="63" t="str">
        <f>PROPER('Lane 3'!G56)</f>
        <v/>
      </c>
      <c r="F228" s="63" t="str">
        <f>PROPER('Lane 3'!H56)</f>
        <v/>
      </c>
      <c r="G228" s="64" t="e">
        <f>VLOOKUP(Instructions!$I$28,Clubs_Info,3,FALSE)</f>
        <v>#N/A</v>
      </c>
      <c r="H228" s="65">
        <f>'Lane 3'!I56</f>
        <v>0</v>
      </c>
      <c r="I228" s="63">
        <f>'Lane 3'!F56</f>
        <v>0</v>
      </c>
      <c r="J228" s="62" t="str">
        <f t="shared" si="10"/>
        <v>1900/01/00</v>
      </c>
      <c r="K228" s="70"/>
      <c r="L228" s="85" t="str">
        <f t="shared" si="11"/>
        <v/>
      </c>
    </row>
    <row r="229" spans="2:12" s="54" customFormat="1" x14ac:dyDescent="0.2">
      <c r="B229" s="62">
        <v>3</v>
      </c>
      <c r="C229" s="54">
        <v>43</v>
      </c>
      <c r="D229" s="63" t="str">
        <f>IF(LEFT('Lane 3'!J57,1)="M","M",IF(LEFT('Lane 3'!J57,1)="B","M",IF(LEFT('Lane 3'!J57,1)="O","M",IF(LEFT('Lane 3'!J57,1)="F","F",IF(LEFT('Lane 3'!J57,1)="G","F","ERROR")))))</f>
        <v>M</v>
      </c>
      <c r="E229" s="63" t="str">
        <f>PROPER('Lane 3'!G57)</f>
        <v/>
      </c>
      <c r="F229" s="63" t="str">
        <f>PROPER('Lane 3'!H57)</f>
        <v/>
      </c>
      <c r="G229" s="64" t="e">
        <f>VLOOKUP(Instructions!$I$28,Clubs_Info,3,FALSE)</f>
        <v>#N/A</v>
      </c>
      <c r="H229" s="65">
        <f>'Lane 3'!I57</f>
        <v>0</v>
      </c>
      <c r="I229" s="63">
        <f>'Lane 3'!F57</f>
        <v>0</v>
      </c>
      <c r="J229" s="62" t="str">
        <f t="shared" si="10"/>
        <v>1900/01/00</v>
      </c>
      <c r="K229" s="70"/>
      <c r="L229" s="85" t="str">
        <f t="shared" si="11"/>
        <v/>
      </c>
    </row>
    <row r="230" spans="2:12" s="54" customFormat="1" x14ac:dyDescent="0.2">
      <c r="B230" s="62">
        <v>3</v>
      </c>
      <c r="C230" s="54">
        <v>44</v>
      </c>
      <c r="D230" s="63" t="str">
        <f>IF(LEFT('Lane 3'!J58,1)="M","M",IF(LEFT('Lane 3'!J58,1)="B","M",IF(LEFT('Lane 3'!J58,1)="O","M",IF(LEFT('Lane 3'!J58,1)="F","F",IF(LEFT('Lane 3'!J58,1)="G","F","ERROR")))))</f>
        <v>F</v>
      </c>
      <c r="E230" s="63" t="str">
        <f>PROPER('Lane 3'!G58)</f>
        <v/>
      </c>
      <c r="F230" s="63" t="str">
        <f>PROPER('Lane 3'!H58)</f>
        <v/>
      </c>
      <c r="G230" s="64" t="e">
        <f>VLOOKUP(Instructions!$I$28,Clubs_Info,3,FALSE)</f>
        <v>#N/A</v>
      </c>
      <c r="H230" s="65">
        <f>'Lane 3'!I58</f>
        <v>0</v>
      </c>
      <c r="I230" s="63">
        <f>'Lane 3'!F58</f>
        <v>0</v>
      </c>
      <c r="J230" s="62" t="str">
        <f t="shared" si="10"/>
        <v>1900/01/00</v>
      </c>
      <c r="K230" s="70"/>
      <c r="L230" s="85" t="str">
        <f t="shared" si="11"/>
        <v/>
      </c>
    </row>
    <row r="231" spans="2:12" s="54" customFormat="1" x14ac:dyDescent="0.2">
      <c r="B231" s="62">
        <v>3</v>
      </c>
      <c r="C231" s="54">
        <v>45</v>
      </c>
      <c r="D231" s="63" t="str">
        <f>IF(LEFT('Lane 3'!J59,1)="M","M",IF(LEFT('Lane 3'!J59,1)="B","M",IF(LEFT('Lane 3'!J59,1)="O","M",IF(LEFT('Lane 3'!J59,1)="F","F",IF(LEFT('Lane 3'!J59,1)="G","F","ERROR")))))</f>
        <v>M</v>
      </c>
      <c r="E231" s="63" t="str">
        <f>PROPER('Lane 3'!G59)</f>
        <v/>
      </c>
      <c r="F231" s="63" t="str">
        <f>PROPER('Lane 3'!H59)</f>
        <v/>
      </c>
      <c r="G231" s="64" t="e">
        <f>VLOOKUP(Instructions!$I$28,Clubs_Info,3,FALSE)</f>
        <v>#N/A</v>
      </c>
      <c r="H231" s="65">
        <f>'Lane 3'!I59</f>
        <v>0</v>
      </c>
      <c r="I231" s="63">
        <f>'Lane 3'!F59</f>
        <v>0</v>
      </c>
      <c r="J231" s="62" t="str">
        <f t="shared" si="10"/>
        <v>1900/01/00</v>
      </c>
      <c r="K231" s="70"/>
      <c r="L231" s="85" t="str">
        <f t="shared" si="11"/>
        <v/>
      </c>
    </row>
    <row r="232" spans="2:12" s="54" customFormat="1" x14ac:dyDescent="0.2">
      <c r="B232" s="62">
        <v>3</v>
      </c>
      <c r="C232" s="54">
        <v>46</v>
      </c>
      <c r="D232" s="63" t="str">
        <f>IF(LEFT('Lane 3'!J60,1)="M","M",IF(LEFT('Lane 3'!J60,1)="B","M",IF(LEFT('Lane 3'!J60,1)="O","M",IF(LEFT('Lane 3'!J60,1)="F","F",IF(LEFT('Lane 3'!J60,1)="G","F","ERROR")))))</f>
        <v>F</v>
      </c>
      <c r="E232" s="63" t="str">
        <f>PROPER('Lane 3'!G60)</f>
        <v/>
      </c>
      <c r="F232" s="63" t="str">
        <f>PROPER('Lane 3'!H60)</f>
        <v/>
      </c>
      <c r="G232" s="64" t="e">
        <f>VLOOKUP(Instructions!$I$28,Clubs_Info,3,FALSE)</f>
        <v>#N/A</v>
      </c>
      <c r="H232" s="65">
        <f>'Lane 3'!I60</f>
        <v>0</v>
      </c>
      <c r="I232" s="63">
        <f>'Lane 3'!F60</f>
        <v>0</v>
      </c>
      <c r="J232" s="62" t="str">
        <f t="shared" si="10"/>
        <v>1900/01/00</v>
      </c>
      <c r="K232" s="70"/>
      <c r="L232" s="85" t="str">
        <f t="shared" si="11"/>
        <v/>
      </c>
    </row>
    <row r="233" spans="2:12" s="54" customFormat="1" x14ac:dyDescent="0.2">
      <c r="B233" s="62">
        <v>3</v>
      </c>
      <c r="C233" s="54">
        <v>47</v>
      </c>
      <c r="D233" s="63" t="str">
        <f>IF(LEFT('Lane 3'!J61,1)="M","M",IF(LEFT('Lane 3'!J61,1)="B","M",IF(LEFT('Lane 3'!J61,1)="O","M",IF(LEFT('Lane 3'!J61,1)="F","F",IF(LEFT('Lane 3'!J61,1)="G","F","ERROR")))))</f>
        <v>M</v>
      </c>
      <c r="E233" s="63" t="str">
        <f>PROPER('Lane 3'!G61)</f>
        <v/>
      </c>
      <c r="F233" s="63" t="str">
        <f>PROPER('Lane 3'!H61)</f>
        <v/>
      </c>
      <c r="G233" s="64" t="e">
        <f>VLOOKUP(Instructions!$I$28,Clubs_Info,3,FALSE)</f>
        <v>#N/A</v>
      </c>
      <c r="H233" s="65">
        <f>'Lane 3'!I61</f>
        <v>0</v>
      </c>
      <c r="I233" s="63">
        <f>'Lane 3'!F61</f>
        <v>0</v>
      </c>
      <c r="J233" s="62" t="str">
        <f t="shared" si="10"/>
        <v>1900/01/00</v>
      </c>
      <c r="K233" s="70"/>
      <c r="L233" s="85" t="str">
        <f t="shared" si="11"/>
        <v/>
      </c>
    </row>
    <row r="234" spans="2:12" s="54" customFormat="1" x14ac:dyDescent="0.2">
      <c r="B234" s="62">
        <v>3</v>
      </c>
      <c r="C234" s="54">
        <v>48</v>
      </c>
      <c r="D234" s="63" t="str">
        <f>IF(LEFT('Lane 3'!J62,1)="M","M",IF(LEFT('Lane 3'!J62,1)="B","M",IF(LEFT('Lane 3'!J62,1)="O","M",IF(LEFT('Lane 3'!J62,1)="F","F",IF(LEFT('Lane 3'!J62,1)="G","F","ERROR")))))</f>
        <v>F</v>
      </c>
      <c r="E234" s="63" t="str">
        <f>PROPER('Lane 3'!G62)</f>
        <v/>
      </c>
      <c r="F234" s="63" t="str">
        <f>PROPER('Lane 3'!H62)</f>
        <v/>
      </c>
      <c r="G234" s="64" t="e">
        <f>VLOOKUP(Instructions!$I$28,Clubs_Info,3,FALSE)</f>
        <v>#N/A</v>
      </c>
      <c r="H234" s="65">
        <f>'Lane 3'!I62</f>
        <v>0</v>
      </c>
      <c r="I234" s="63">
        <f>'Lane 3'!F62</f>
        <v>0</v>
      </c>
      <c r="J234" s="62" t="str">
        <f t="shared" si="10"/>
        <v>1900/01/00</v>
      </c>
      <c r="K234" s="70"/>
      <c r="L234" s="85" t="str">
        <f t="shared" si="11"/>
        <v/>
      </c>
    </row>
    <row r="235" spans="2:12" s="54" customFormat="1" x14ac:dyDescent="0.2">
      <c r="B235" s="62">
        <v>3</v>
      </c>
      <c r="C235" s="54">
        <v>49</v>
      </c>
      <c r="D235" s="63" t="str">
        <f>IF(LEFT('Lane 3'!J63,1)="M","M",IF(LEFT('Lane 3'!J63,1)="B","M",IF(LEFT('Lane 3'!J63,1)="O","M",IF(LEFT('Lane 3'!J63,1)="F","F",IF(LEFT('Lane 3'!J63,1)="G","F","ERROR")))))</f>
        <v>M</v>
      </c>
      <c r="E235" s="63" t="str">
        <f>PROPER('Lane 3'!G63)</f>
        <v/>
      </c>
      <c r="F235" s="63" t="str">
        <f>PROPER('Lane 3'!H63)</f>
        <v/>
      </c>
      <c r="G235" s="64" t="e">
        <f>VLOOKUP(Instructions!$I$28,Clubs_Info,3,FALSE)</f>
        <v>#N/A</v>
      </c>
      <c r="H235" s="65">
        <f>'Lane 3'!I63</f>
        <v>0</v>
      </c>
      <c r="I235" s="63">
        <f>'Lane 3'!F63</f>
        <v>0</v>
      </c>
      <c r="J235" s="62" t="str">
        <f t="shared" si="10"/>
        <v>1900/01/00</v>
      </c>
      <c r="K235" s="70"/>
      <c r="L235" s="85" t="str">
        <f t="shared" si="11"/>
        <v/>
      </c>
    </row>
    <row r="236" spans="2:12" s="54" customFormat="1" x14ac:dyDescent="0.2">
      <c r="B236" s="62">
        <v>3</v>
      </c>
      <c r="C236" s="54">
        <v>49</v>
      </c>
      <c r="D236" s="63" t="str">
        <f>IF(LEFT('Lane 3'!J64,1)="M","M",IF(LEFT('Lane 3'!J64,1)="B","M",IF(LEFT('Lane 3'!J64,1)="O","M",IF(LEFT('Lane 3'!J64,1)="F","F",IF(LEFT('Lane 3'!J64,1)="G","F","ERROR")))))</f>
        <v>M</v>
      </c>
      <c r="E236" s="63" t="str">
        <f>PROPER('Lane 3'!G64)</f>
        <v/>
      </c>
      <c r="F236" s="63" t="str">
        <f>PROPER('Lane 3'!H64)</f>
        <v/>
      </c>
      <c r="G236" s="64" t="e">
        <f>VLOOKUP(Instructions!$I$28,Clubs_Info,3,FALSE)</f>
        <v>#N/A</v>
      </c>
      <c r="H236" s="65">
        <f>'Lane 3'!I64</f>
        <v>0</v>
      </c>
      <c r="I236" s="63">
        <f>'Lane 3'!F64</f>
        <v>0</v>
      </c>
      <c r="J236" s="62" t="str">
        <f t="shared" si="10"/>
        <v>1900/01/00</v>
      </c>
      <c r="K236" s="70"/>
      <c r="L236" s="85" t="str">
        <f t="shared" si="11"/>
        <v/>
      </c>
    </row>
    <row r="237" spans="2:12" s="54" customFormat="1" x14ac:dyDescent="0.2">
      <c r="B237" s="62">
        <v>3</v>
      </c>
      <c r="C237" s="54">
        <v>49</v>
      </c>
      <c r="D237" s="63" t="str">
        <f>IF(LEFT('Lane 3'!J65,1)="M","M",IF(LEFT('Lane 3'!J65,1)="B","M",IF(LEFT('Lane 3'!J65,1)="O","M",IF(LEFT('Lane 3'!J65,1)="F","F",IF(LEFT('Lane 3'!J65,1)="G","F","ERROR")))))</f>
        <v>M</v>
      </c>
      <c r="E237" s="63" t="str">
        <f>PROPER('Lane 3'!G65)</f>
        <v/>
      </c>
      <c r="F237" s="63" t="str">
        <f>PROPER('Lane 3'!H65)</f>
        <v/>
      </c>
      <c r="G237" s="64" t="e">
        <f>VLOOKUP(Instructions!$I$28,Clubs_Info,3,FALSE)</f>
        <v>#N/A</v>
      </c>
      <c r="H237" s="65">
        <f>'Lane 3'!I65</f>
        <v>0</v>
      </c>
      <c r="I237" s="63">
        <f>'Lane 3'!F65</f>
        <v>0</v>
      </c>
      <c r="J237" s="62" t="str">
        <f t="shared" si="10"/>
        <v>1900/01/00</v>
      </c>
      <c r="K237" s="70"/>
      <c r="L237" s="85" t="str">
        <f t="shared" si="11"/>
        <v/>
      </c>
    </row>
    <row r="238" spans="2:12" s="54" customFormat="1" x14ac:dyDescent="0.2">
      <c r="B238" s="62">
        <v>3</v>
      </c>
      <c r="C238" s="54">
        <v>49</v>
      </c>
      <c r="D238" s="63" t="str">
        <f>IF(LEFT('Lane 3'!J66,1)="M","M",IF(LEFT('Lane 3'!J66,1)="B","M",IF(LEFT('Lane 3'!J66,1)="O","M",IF(LEFT('Lane 3'!J66,1)="F","F",IF(LEFT('Lane 3'!J66,1)="G","F","ERROR")))))</f>
        <v>M</v>
      </c>
      <c r="E238" s="63" t="str">
        <f>PROPER('Lane 3'!G66)</f>
        <v/>
      </c>
      <c r="F238" s="63" t="str">
        <f>PROPER('Lane 3'!H66)</f>
        <v/>
      </c>
      <c r="G238" s="64" t="e">
        <f>VLOOKUP(Instructions!$I$28,Clubs_Info,3,FALSE)</f>
        <v>#N/A</v>
      </c>
      <c r="H238" s="65">
        <f>'Lane 3'!I66</f>
        <v>0</v>
      </c>
      <c r="I238" s="63">
        <f>'Lane 3'!F66</f>
        <v>0</v>
      </c>
      <c r="J238" s="62" t="str">
        <f t="shared" si="10"/>
        <v>1900/01/00</v>
      </c>
      <c r="K238" s="70"/>
      <c r="L238" s="85" t="str">
        <f t="shared" si="11"/>
        <v/>
      </c>
    </row>
    <row r="239" spans="2:12" s="54" customFormat="1" x14ac:dyDescent="0.2">
      <c r="B239" s="62">
        <v>3</v>
      </c>
      <c r="C239" s="54">
        <v>50</v>
      </c>
      <c r="D239" s="63" t="str">
        <f>IF(LEFT('Lane 3'!J67,1)="M","M",IF(LEFT('Lane 3'!J67,1)="B","M",IF(LEFT('Lane 3'!J67,1)="O","M",IF(LEFT('Lane 3'!J67,1)="F","F",IF(LEFT('Lane 3'!J67,1)="G","F","ERROR")))))</f>
        <v>F</v>
      </c>
      <c r="E239" s="63" t="str">
        <f>PROPER('Lane 3'!G67)</f>
        <v/>
      </c>
      <c r="F239" s="63" t="str">
        <f>PROPER('Lane 3'!H67)</f>
        <v/>
      </c>
      <c r="G239" s="64" t="e">
        <f>VLOOKUP(Instructions!$I$28,Clubs_Info,3,FALSE)</f>
        <v>#N/A</v>
      </c>
      <c r="H239" s="65">
        <f>'Lane 3'!I67</f>
        <v>0</v>
      </c>
      <c r="I239" s="63">
        <f>'Lane 3'!F67</f>
        <v>0</v>
      </c>
      <c r="J239" s="62" t="str">
        <f t="shared" si="10"/>
        <v>1900/01/00</v>
      </c>
      <c r="K239" s="70"/>
      <c r="L239" s="85" t="str">
        <f t="shared" si="11"/>
        <v/>
      </c>
    </row>
    <row r="240" spans="2:12" s="54" customFormat="1" x14ac:dyDescent="0.2">
      <c r="B240" s="62">
        <v>3</v>
      </c>
      <c r="C240" s="54">
        <v>50</v>
      </c>
      <c r="D240" s="63" t="str">
        <f>IF(LEFT('Lane 3'!J68,1)="M","M",IF(LEFT('Lane 3'!J68,1)="B","M",IF(LEFT('Lane 3'!J68,1)="O","M",IF(LEFT('Lane 3'!J68,1)="F","F",IF(LEFT('Lane 3'!J68,1)="G","F","ERROR")))))</f>
        <v>F</v>
      </c>
      <c r="E240" s="63" t="str">
        <f>PROPER('Lane 3'!G68)</f>
        <v/>
      </c>
      <c r="F240" s="63" t="str">
        <f>PROPER('Lane 3'!H68)</f>
        <v/>
      </c>
      <c r="G240" s="64" t="e">
        <f>VLOOKUP(Instructions!$I$28,Clubs_Info,3,FALSE)</f>
        <v>#N/A</v>
      </c>
      <c r="H240" s="65">
        <f>'Lane 3'!I68</f>
        <v>0</v>
      </c>
      <c r="I240" s="63">
        <f>'Lane 3'!F68</f>
        <v>0</v>
      </c>
      <c r="J240" s="62" t="str">
        <f t="shared" si="10"/>
        <v>1900/01/00</v>
      </c>
      <c r="K240" s="70"/>
      <c r="L240" s="85" t="str">
        <f t="shared" si="11"/>
        <v/>
      </c>
    </row>
    <row r="241" spans="2:12" s="54" customFormat="1" x14ac:dyDescent="0.2">
      <c r="B241" s="62">
        <v>3</v>
      </c>
      <c r="C241" s="54">
        <v>50</v>
      </c>
      <c r="D241" s="63" t="str">
        <f>IF(LEFT('Lane 3'!J69,1)="M","M",IF(LEFT('Lane 3'!J69,1)="B","M",IF(LEFT('Lane 3'!J69,1)="O","M",IF(LEFT('Lane 3'!J69,1)="F","F",IF(LEFT('Lane 3'!J69,1)="G","F","ERROR")))))</f>
        <v>F</v>
      </c>
      <c r="E241" s="63" t="str">
        <f>PROPER('Lane 3'!G69)</f>
        <v/>
      </c>
      <c r="F241" s="63" t="str">
        <f>PROPER('Lane 3'!H69)</f>
        <v/>
      </c>
      <c r="G241" s="64" t="e">
        <f>VLOOKUP(Instructions!$I$28,Clubs_Info,3,FALSE)</f>
        <v>#N/A</v>
      </c>
      <c r="H241" s="65">
        <f>'Lane 3'!I69</f>
        <v>0</v>
      </c>
      <c r="I241" s="63">
        <f>'Lane 3'!F69</f>
        <v>0</v>
      </c>
      <c r="J241" s="62" t="str">
        <f t="shared" si="10"/>
        <v>1900/01/00</v>
      </c>
      <c r="K241" s="70"/>
      <c r="L241" s="85" t="str">
        <f t="shared" si="11"/>
        <v/>
      </c>
    </row>
    <row r="242" spans="2:12" s="54" customFormat="1" x14ac:dyDescent="0.2">
      <c r="B242" s="62">
        <v>3</v>
      </c>
      <c r="C242" s="54">
        <v>50</v>
      </c>
      <c r="D242" s="63" t="str">
        <f>IF(LEFT('Lane 3'!J70,1)="M","M",IF(LEFT('Lane 3'!J70,1)="B","M",IF(LEFT('Lane 3'!J70,1)="O","M",IF(LEFT('Lane 3'!J70,1)="F","F",IF(LEFT('Lane 3'!J70,1)="G","F","ERROR")))))</f>
        <v>F</v>
      </c>
      <c r="E242" s="63" t="str">
        <f>PROPER('Lane 3'!G70)</f>
        <v/>
      </c>
      <c r="F242" s="63" t="str">
        <f>PROPER('Lane 3'!H70)</f>
        <v/>
      </c>
      <c r="G242" s="64" t="e">
        <f>VLOOKUP(Instructions!$I$28,Clubs_Info,3,FALSE)</f>
        <v>#N/A</v>
      </c>
      <c r="H242" s="65">
        <f>'Lane 3'!I70</f>
        <v>0</v>
      </c>
      <c r="I242" s="63">
        <f>'Lane 3'!F70</f>
        <v>0</v>
      </c>
      <c r="J242" s="62" t="str">
        <f t="shared" si="10"/>
        <v>1900/01/00</v>
      </c>
      <c r="K242" s="70"/>
      <c r="L242" s="85" t="str">
        <f t="shared" si="11"/>
        <v/>
      </c>
    </row>
    <row r="243" spans="2:12" s="54" customFormat="1" x14ac:dyDescent="0.2">
      <c r="B243" s="62">
        <v>3</v>
      </c>
      <c r="C243" s="54">
        <v>51</v>
      </c>
      <c r="D243" s="63" t="str">
        <f>IF(LEFT('Lane 3'!J71,1)="M","M",IF(LEFT('Lane 3'!J71,1)="B","M",IF(LEFT('Lane 3'!J71,1)="O","M",IF(LEFT('Lane 3'!J71,1)="F","F",IF(LEFT('Lane 3'!J71,1)="G","F","ERROR")))))</f>
        <v>M</v>
      </c>
      <c r="E243" s="63" t="str">
        <f>PROPER('Lane 3'!G71)</f>
        <v/>
      </c>
      <c r="F243" s="63" t="str">
        <f>PROPER('Lane 3'!H71)</f>
        <v/>
      </c>
      <c r="G243" s="64" t="e">
        <f>VLOOKUP(Instructions!$I$28,Clubs_Info,3,FALSE)</f>
        <v>#N/A</v>
      </c>
      <c r="H243" s="65">
        <f>'Lane 3'!I71</f>
        <v>0</v>
      </c>
      <c r="I243" s="63">
        <f>'Lane 3'!F71</f>
        <v>0</v>
      </c>
      <c r="J243" s="62" t="str">
        <f t="shared" si="10"/>
        <v>1900/01/00</v>
      </c>
      <c r="K243" s="70"/>
      <c r="L243" s="85" t="str">
        <f t="shared" si="11"/>
        <v/>
      </c>
    </row>
    <row r="244" spans="2:12" s="54" customFormat="1" x14ac:dyDescent="0.2">
      <c r="B244" s="62">
        <v>3</v>
      </c>
      <c r="C244" s="54">
        <v>51</v>
      </c>
      <c r="D244" s="63" t="str">
        <f>IF(LEFT('Lane 3'!J72,1)="M","M",IF(LEFT('Lane 3'!J72,1)="B","M",IF(LEFT('Lane 3'!J72,1)="O","M",IF(LEFT('Lane 3'!J72,1)="F","F",IF(LEFT('Lane 3'!J72,1)="G","F","ERROR")))))</f>
        <v>M</v>
      </c>
      <c r="E244" s="63" t="str">
        <f>PROPER('Lane 3'!G72)</f>
        <v/>
      </c>
      <c r="F244" s="63" t="str">
        <f>PROPER('Lane 3'!H72)</f>
        <v/>
      </c>
      <c r="G244" s="64" t="e">
        <f>VLOOKUP(Instructions!$I$28,Clubs_Info,3,FALSE)</f>
        <v>#N/A</v>
      </c>
      <c r="H244" s="65">
        <f>'Lane 3'!I72</f>
        <v>0</v>
      </c>
      <c r="I244" s="63">
        <f>'Lane 3'!F72</f>
        <v>0</v>
      </c>
      <c r="J244" s="62" t="str">
        <f t="shared" si="10"/>
        <v>1900/01/00</v>
      </c>
      <c r="K244" s="70"/>
      <c r="L244" s="85" t="str">
        <f t="shared" si="11"/>
        <v/>
      </c>
    </row>
    <row r="245" spans="2:12" s="54" customFormat="1" x14ac:dyDescent="0.2">
      <c r="B245" s="62">
        <v>3</v>
      </c>
      <c r="C245" s="54">
        <v>51</v>
      </c>
      <c r="D245" s="63" t="str">
        <f>IF(LEFT('Lane 3'!J73,1)="M","M",IF(LEFT('Lane 3'!J73,1)="B","M",IF(LEFT('Lane 3'!J73,1)="O","M",IF(LEFT('Lane 3'!J73,1)="F","F",IF(LEFT('Lane 3'!J73,1)="G","F","ERROR")))))</f>
        <v>M</v>
      </c>
      <c r="E245" s="63" t="str">
        <f>PROPER('Lane 3'!G73)</f>
        <v/>
      </c>
      <c r="F245" s="63" t="str">
        <f>PROPER('Lane 3'!H73)</f>
        <v/>
      </c>
      <c r="G245" s="64" t="e">
        <f>VLOOKUP(Instructions!$I$28,Clubs_Info,3,FALSE)</f>
        <v>#N/A</v>
      </c>
      <c r="H245" s="65">
        <f>'Lane 3'!I73</f>
        <v>0</v>
      </c>
      <c r="I245" s="63">
        <f>'Lane 3'!F73</f>
        <v>0</v>
      </c>
      <c r="J245" s="62" t="str">
        <f t="shared" ref="J245:J260" si="12">(TEXT(H245,"YYYY/MM/DD"))</f>
        <v>1900/01/00</v>
      </c>
      <c r="K245" s="70"/>
      <c r="L245" s="85" t="str">
        <f t="shared" si="11"/>
        <v/>
      </c>
    </row>
    <row r="246" spans="2:12" s="54" customFormat="1" x14ac:dyDescent="0.2">
      <c r="B246" s="62">
        <v>3</v>
      </c>
      <c r="C246" s="54">
        <v>51</v>
      </c>
      <c r="D246" s="63" t="str">
        <f>IF(LEFT('Lane 3'!J74,1)="M","M",IF(LEFT('Lane 3'!J74,1)="B","M",IF(LEFT('Lane 3'!J74,1)="O","M",IF(LEFT('Lane 3'!J74,1)="F","F",IF(LEFT('Lane 3'!J74,1)="G","F","ERROR")))))</f>
        <v>M</v>
      </c>
      <c r="E246" s="63" t="str">
        <f>PROPER('Lane 3'!G74)</f>
        <v/>
      </c>
      <c r="F246" s="63" t="str">
        <f>PROPER('Lane 3'!H74)</f>
        <v/>
      </c>
      <c r="G246" s="64" t="e">
        <f>VLOOKUP(Instructions!$I$28,Clubs_Info,3,FALSE)</f>
        <v>#N/A</v>
      </c>
      <c r="H246" s="65">
        <f>'Lane 3'!I74</f>
        <v>0</v>
      </c>
      <c r="I246" s="63">
        <f>'Lane 3'!F74</f>
        <v>0</v>
      </c>
      <c r="J246" s="62" t="str">
        <f t="shared" si="12"/>
        <v>1900/01/00</v>
      </c>
      <c r="K246" s="70"/>
      <c r="L246" s="85" t="str">
        <f t="shared" si="11"/>
        <v/>
      </c>
    </row>
    <row r="247" spans="2:12" s="54" customFormat="1" x14ac:dyDescent="0.2">
      <c r="B247" s="62">
        <v>3</v>
      </c>
      <c r="C247" s="54">
        <v>52</v>
      </c>
      <c r="D247" s="63" t="str">
        <f>IF(LEFT('Lane 3'!J75,1)="M","M",IF(LEFT('Lane 3'!J75,1)="B","M",IF(LEFT('Lane 3'!J75,1)="O","M",IF(LEFT('Lane 3'!J75,1)="F","F",IF(LEFT('Lane 3'!J75,1)="G","F","ERROR")))))</f>
        <v>F</v>
      </c>
      <c r="E247" s="63" t="str">
        <f>PROPER('Lane 3'!G75)</f>
        <v/>
      </c>
      <c r="F247" s="63" t="str">
        <f>PROPER('Lane 3'!H75)</f>
        <v/>
      </c>
      <c r="G247" s="64" t="e">
        <f>VLOOKUP(Instructions!$I$28,Clubs_Info,3,FALSE)</f>
        <v>#N/A</v>
      </c>
      <c r="H247" s="65">
        <f>'Lane 3'!I75</f>
        <v>0</v>
      </c>
      <c r="I247" s="63">
        <f>'Lane 3'!F75</f>
        <v>0</v>
      </c>
      <c r="J247" s="62" t="str">
        <f t="shared" si="12"/>
        <v>1900/01/00</v>
      </c>
      <c r="K247" s="70"/>
      <c r="L247" s="85" t="str">
        <f t="shared" si="11"/>
        <v/>
      </c>
    </row>
    <row r="248" spans="2:12" s="54" customFormat="1" x14ac:dyDescent="0.2">
      <c r="B248" s="62">
        <v>3</v>
      </c>
      <c r="C248" s="54">
        <v>52</v>
      </c>
      <c r="D248" s="63" t="str">
        <f>IF(LEFT('Lane 3'!J76,1)="M","M",IF(LEFT('Lane 3'!J76,1)="B","M",IF(LEFT('Lane 3'!J76,1)="O","M",IF(LEFT('Lane 3'!J76,1)="F","F",IF(LEFT('Lane 3'!J76,1)="G","F","ERROR")))))</f>
        <v>F</v>
      </c>
      <c r="E248" s="63" t="str">
        <f>PROPER('Lane 3'!G76)</f>
        <v/>
      </c>
      <c r="F248" s="63" t="str">
        <f>PROPER('Lane 3'!H76)</f>
        <v/>
      </c>
      <c r="G248" s="64" t="e">
        <f>VLOOKUP(Instructions!$I$28,Clubs_Info,3,FALSE)</f>
        <v>#N/A</v>
      </c>
      <c r="H248" s="65">
        <f>'Lane 3'!I76</f>
        <v>0</v>
      </c>
      <c r="I248" s="63">
        <f>'Lane 3'!F76</f>
        <v>0</v>
      </c>
      <c r="J248" s="62" t="str">
        <f t="shared" si="12"/>
        <v>1900/01/00</v>
      </c>
      <c r="K248" s="70"/>
      <c r="L248" s="85" t="str">
        <f t="shared" si="11"/>
        <v/>
      </c>
    </row>
    <row r="249" spans="2:12" s="54" customFormat="1" x14ac:dyDescent="0.2">
      <c r="B249" s="62">
        <v>3</v>
      </c>
      <c r="C249" s="54">
        <v>52</v>
      </c>
      <c r="D249" s="63" t="str">
        <f>IF(LEFT('Lane 3'!J77,1)="M","M",IF(LEFT('Lane 3'!J77,1)="B","M",IF(LEFT('Lane 3'!J77,1)="O","M",IF(LEFT('Lane 3'!J77,1)="F","F",IF(LEFT('Lane 3'!J77,1)="G","F","ERROR")))))</f>
        <v>F</v>
      </c>
      <c r="E249" s="63" t="str">
        <f>PROPER('Lane 3'!G77)</f>
        <v/>
      </c>
      <c r="F249" s="63" t="str">
        <f>PROPER('Lane 3'!H77)</f>
        <v/>
      </c>
      <c r="G249" s="64" t="e">
        <f>VLOOKUP(Instructions!$I$28,Clubs_Info,3,FALSE)</f>
        <v>#N/A</v>
      </c>
      <c r="H249" s="65">
        <f>'Lane 3'!I77</f>
        <v>0</v>
      </c>
      <c r="I249" s="63">
        <f>'Lane 3'!F77</f>
        <v>0</v>
      </c>
      <c r="J249" s="62" t="str">
        <f t="shared" si="12"/>
        <v>1900/01/00</v>
      </c>
      <c r="K249" s="70"/>
      <c r="L249" s="85" t="str">
        <f t="shared" si="11"/>
        <v/>
      </c>
    </row>
    <row r="250" spans="2:12" s="54" customFormat="1" x14ac:dyDescent="0.2">
      <c r="B250" s="62">
        <v>3</v>
      </c>
      <c r="C250" s="54">
        <v>52</v>
      </c>
      <c r="D250" s="63" t="str">
        <f>IF(LEFT('Lane 3'!J78,1)="M","M",IF(LEFT('Lane 3'!J78,1)="B","M",IF(LEFT('Lane 3'!J78,1)="O","M",IF(LEFT('Lane 3'!J78,1)="F","F",IF(LEFT('Lane 3'!J78,1)="G","F","ERROR")))))</f>
        <v>F</v>
      </c>
      <c r="E250" s="63" t="str">
        <f>PROPER('Lane 3'!G78)</f>
        <v/>
      </c>
      <c r="F250" s="63" t="str">
        <f>PROPER('Lane 3'!H78)</f>
        <v/>
      </c>
      <c r="G250" s="64" t="e">
        <f>VLOOKUP(Instructions!$I$28,Clubs_Info,3,FALSE)</f>
        <v>#N/A</v>
      </c>
      <c r="H250" s="65">
        <f>'Lane 3'!I78</f>
        <v>0</v>
      </c>
      <c r="I250" s="63">
        <f>'Lane 3'!F78</f>
        <v>0</v>
      </c>
      <c r="J250" s="62" t="str">
        <f t="shared" si="12"/>
        <v>1900/01/00</v>
      </c>
      <c r="K250" s="70"/>
      <c r="L250" s="85" t="str">
        <f t="shared" si="11"/>
        <v/>
      </c>
    </row>
    <row r="251" spans="2:12" s="54" customFormat="1" x14ac:dyDescent="0.2">
      <c r="B251" s="62">
        <v>3</v>
      </c>
      <c r="C251" s="54">
        <v>53</v>
      </c>
      <c r="D251" s="63" t="str">
        <f>IF(LEFT('Lane 3'!J79,1)="M","M",IF(LEFT('Lane 3'!J79,1)="B","M",IF(LEFT('Lane 3'!J79,1)="O","M",IF(LEFT('Lane 3'!J79,1)="F","F",IF(LEFT('Lane 3'!J79,1)="G","F","ERROR")))))</f>
        <v>M</v>
      </c>
      <c r="E251" s="63" t="str">
        <f>PROPER('Lane 3'!G79)</f>
        <v/>
      </c>
      <c r="F251" s="63" t="str">
        <f>PROPER('Lane 3'!H79)</f>
        <v/>
      </c>
      <c r="G251" s="64" t="e">
        <f>VLOOKUP(Instructions!$I$28,Clubs_Info,3,FALSE)</f>
        <v>#N/A</v>
      </c>
      <c r="H251" s="65">
        <f>'Lane 3'!I79</f>
        <v>0</v>
      </c>
      <c r="I251" s="63">
        <f>'Lane 3'!F79</f>
        <v>0</v>
      </c>
      <c r="J251" s="62" t="str">
        <f t="shared" si="12"/>
        <v>1900/01/00</v>
      </c>
      <c r="K251" s="70"/>
      <c r="L251" s="85" t="str">
        <f t="shared" si="11"/>
        <v/>
      </c>
    </row>
    <row r="252" spans="2:12" s="54" customFormat="1" x14ac:dyDescent="0.2">
      <c r="B252" s="62">
        <v>3</v>
      </c>
      <c r="C252" s="54">
        <v>53</v>
      </c>
      <c r="D252" s="63" t="str">
        <f>IF(LEFT('Lane 3'!J80,1)="M","M",IF(LEFT('Lane 3'!J80,1)="B","M",IF(LEFT('Lane 3'!J80,1)="O","M",IF(LEFT('Lane 3'!J80,1)="F","F",IF(LEFT('Lane 3'!J80,1)="G","F","ERROR")))))</f>
        <v>F</v>
      </c>
      <c r="E252" s="63" t="str">
        <f>PROPER('Lane 3'!G80)</f>
        <v/>
      </c>
      <c r="F252" s="63" t="str">
        <f>PROPER('Lane 3'!H80)</f>
        <v/>
      </c>
      <c r="G252" s="64" t="e">
        <f>VLOOKUP(Instructions!$I$28,Clubs_Info,3,FALSE)</f>
        <v>#N/A</v>
      </c>
      <c r="H252" s="65">
        <f>'Lane 3'!I80</f>
        <v>0</v>
      </c>
      <c r="I252" s="63">
        <f>'Lane 3'!F80</f>
        <v>0</v>
      </c>
      <c r="J252" s="62" t="str">
        <f t="shared" si="12"/>
        <v>1900/01/00</v>
      </c>
      <c r="K252" s="70"/>
      <c r="L252" s="85" t="str">
        <f t="shared" si="11"/>
        <v/>
      </c>
    </row>
    <row r="253" spans="2:12" s="54" customFormat="1" x14ac:dyDescent="0.2">
      <c r="B253" s="62">
        <v>3</v>
      </c>
      <c r="C253" s="54">
        <v>53</v>
      </c>
      <c r="D253" s="63" t="str">
        <f>IF(LEFT('Lane 3'!J81,1)="M","M",IF(LEFT('Lane 3'!J81,1)="B","M",IF(LEFT('Lane 3'!J81,1)="O","M",IF(LEFT('Lane 3'!J81,1)="F","F",IF(LEFT('Lane 3'!J81,1)="G","F","ERROR")))))</f>
        <v>M</v>
      </c>
      <c r="E253" s="63" t="str">
        <f>PROPER('Lane 3'!G81)</f>
        <v/>
      </c>
      <c r="F253" s="63" t="str">
        <f>PROPER('Lane 3'!H81)</f>
        <v/>
      </c>
      <c r="G253" s="64" t="e">
        <f>VLOOKUP(Instructions!$I$28,Clubs_Info,3,FALSE)</f>
        <v>#N/A</v>
      </c>
      <c r="H253" s="65">
        <f>'Lane 3'!I81</f>
        <v>0</v>
      </c>
      <c r="I253" s="63">
        <f>'Lane 3'!F81</f>
        <v>0</v>
      </c>
      <c r="J253" s="62" t="str">
        <f t="shared" si="12"/>
        <v>1900/01/00</v>
      </c>
      <c r="K253" s="70"/>
      <c r="L253" s="85" t="str">
        <f t="shared" si="11"/>
        <v/>
      </c>
    </row>
    <row r="254" spans="2:12" s="54" customFormat="1" x14ac:dyDescent="0.2">
      <c r="B254" s="62">
        <v>3</v>
      </c>
      <c r="C254" s="54">
        <v>53</v>
      </c>
      <c r="D254" s="63" t="str">
        <f>IF(LEFT('Lane 3'!J82,1)="M","M",IF(LEFT('Lane 3'!J82,1)="B","M",IF(LEFT('Lane 3'!J82,1)="O","M",IF(LEFT('Lane 3'!J82,1)="F","F",IF(LEFT('Lane 3'!J82,1)="G","F","ERROR")))))</f>
        <v>F</v>
      </c>
      <c r="E254" s="63" t="str">
        <f>PROPER('Lane 3'!G82)</f>
        <v/>
      </c>
      <c r="F254" s="63" t="str">
        <f>PROPER('Lane 3'!H82)</f>
        <v/>
      </c>
      <c r="G254" s="64" t="e">
        <f>VLOOKUP(Instructions!$I$28,Clubs_Info,3,FALSE)</f>
        <v>#N/A</v>
      </c>
      <c r="H254" s="65">
        <f>'Lane 3'!I82</f>
        <v>0</v>
      </c>
      <c r="I254" s="63">
        <f>'Lane 3'!F82</f>
        <v>0</v>
      </c>
      <c r="J254" s="62" t="str">
        <f t="shared" si="12"/>
        <v>1900/01/00</v>
      </c>
      <c r="K254" s="70"/>
      <c r="L254" s="85" t="str">
        <f t="shared" ref="L254:L317" si="13">IF(E254="","",CONCATENATE(F254,",",E254,",",J254,",",G254,",",D254,",",I254,",,,,"))</f>
        <v/>
      </c>
    </row>
    <row r="255" spans="2:12" s="54" customFormat="1" x14ac:dyDescent="0.2">
      <c r="B255" s="62">
        <v>3</v>
      </c>
      <c r="C255" s="54">
        <v>53</v>
      </c>
      <c r="D255" s="63" t="str">
        <f>IF(LEFT('Lane 3'!J83,1)="M","M",IF(LEFT('Lane 3'!J83,1)="B","M",IF(LEFT('Lane 3'!J83,1)="O","M",IF(LEFT('Lane 3'!J83,1)="F","F",IF(LEFT('Lane 3'!J83,1)="G","F","ERROR")))))</f>
        <v>M</v>
      </c>
      <c r="E255" s="63" t="str">
        <f>PROPER('Lane 3'!G83)</f>
        <v/>
      </c>
      <c r="F255" s="63" t="str">
        <f>PROPER('Lane 3'!H83)</f>
        <v/>
      </c>
      <c r="G255" s="64" t="e">
        <f>VLOOKUP(Instructions!$I$28,Clubs_Info,3,FALSE)</f>
        <v>#N/A</v>
      </c>
      <c r="H255" s="65">
        <f>'Lane 3'!I83</f>
        <v>0</v>
      </c>
      <c r="I255" s="63">
        <f>'Lane 3'!F83</f>
        <v>0</v>
      </c>
      <c r="J255" s="62" t="str">
        <f t="shared" si="12"/>
        <v>1900/01/00</v>
      </c>
      <c r="K255" s="70"/>
      <c r="L255" s="85" t="str">
        <f t="shared" si="13"/>
        <v/>
      </c>
    </row>
    <row r="256" spans="2:12" s="54" customFormat="1" x14ac:dyDescent="0.2">
      <c r="B256" s="62">
        <v>3</v>
      </c>
      <c r="C256" s="54">
        <v>53</v>
      </c>
      <c r="D256" s="63" t="str">
        <f>IF(LEFT('Lane 3'!J84,1)="M","M",IF(LEFT('Lane 3'!J84,1)="B","M",IF(LEFT('Lane 3'!J84,1)="O","M",IF(LEFT('Lane 3'!J84,1)="F","F",IF(LEFT('Lane 3'!J84,1)="G","F","ERROR")))))</f>
        <v>F</v>
      </c>
      <c r="E256" s="63" t="str">
        <f>PROPER('Lane 3'!G84)</f>
        <v/>
      </c>
      <c r="F256" s="63" t="str">
        <f>PROPER('Lane 3'!H84)</f>
        <v/>
      </c>
      <c r="G256" s="64" t="e">
        <f>VLOOKUP(Instructions!$I$28,Clubs_Info,3,FALSE)</f>
        <v>#N/A</v>
      </c>
      <c r="H256" s="65">
        <f>'Lane 3'!I84</f>
        <v>0</v>
      </c>
      <c r="I256" s="63">
        <f>'Lane 3'!F84</f>
        <v>0</v>
      </c>
      <c r="J256" s="62" t="str">
        <f t="shared" si="12"/>
        <v>1900/01/00</v>
      </c>
      <c r="K256" s="70"/>
      <c r="L256" s="85" t="str">
        <f t="shared" si="13"/>
        <v/>
      </c>
    </row>
    <row r="257" spans="2:12" s="54" customFormat="1" x14ac:dyDescent="0.2">
      <c r="B257" s="62">
        <v>3</v>
      </c>
      <c r="C257" s="54">
        <v>53</v>
      </c>
      <c r="D257" s="63" t="str">
        <f>IF(LEFT('Lane 3'!J85,1)="M","M",IF(LEFT('Lane 3'!J85,1)="B","M",IF(LEFT('Lane 3'!J85,1)="O","M",IF(LEFT('Lane 3'!J85,1)="F","F",IF(LEFT('Lane 3'!J85,1)="G","F","ERROR")))))</f>
        <v>M</v>
      </c>
      <c r="E257" s="63" t="str">
        <f>PROPER('Lane 3'!G85)</f>
        <v/>
      </c>
      <c r="F257" s="63" t="str">
        <f>PROPER('Lane 3'!H85)</f>
        <v/>
      </c>
      <c r="G257" s="64" t="e">
        <f>VLOOKUP(Instructions!$I$28,Clubs_Info,3,FALSE)</f>
        <v>#N/A</v>
      </c>
      <c r="H257" s="65">
        <f>'Lane 3'!I85</f>
        <v>0</v>
      </c>
      <c r="I257" s="63">
        <f>'Lane 3'!F85</f>
        <v>0</v>
      </c>
      <c r="J257" s="62" t="str">
        <f t="shared" si="12"/>
        <v>1900/01/00</v>
      </c>
      <c r="K257" s="70"/>
      <c r="L257" s="85" t="str">
        <f t="shared" si="13"/>
        <v/>
      </c>
    </row>
    <row r="258" spans="2:12" s="54" customFormat="1" x14ac:dyDescent="0.2">
      <c r="B258" s="62">
        <v>3</v>
      </c>
      <c r="C258" s="54">
        <v>53</v>
      </c>
      <c r="D258" s="63" t="str">
        <f>IF(LEFT('Lane 3'!J86,1)="M","M",IF(LEFT('Lane 3'!J86,1)="B","M",IF(LEFT('Lane 3'!J86,1)="O","M",IF(LEFT('Lane 3'!J86,1)="F","F",IF(LEFT('Lane 3'!J86,1)="G","F","ERROR")))))</f>
        <v>F</v>
      </c>
      <c r="E258" s="63" t="str">
        <f>PROPER('Lane 3'!G86)</f>
        <v/>
      </c>
      <c r="F258" s="63" t="str">
        <f>PROPER('Lane 3'!H86)</f>
        <v/>
      </c>
      <c r="G258" s="64" t="e">
        <f>VLOOKUP(Instructions!$I$28,Clubs_Info,3,FALSE)</f>
        <v>#N/A</v>
      </c>
      <c r="H258" s="65">
        <f>'Lane 3'!I86</f>
        <v>0</v>
      </c>
      <c r="I258" s="63">
        <f>'Lane 3'!F86</f>
        <v>0</v>
      </c>
      <c r="J258" s="62" t="str">
        <f t="shared" si="12"/>
        <v>1900/01/00</v>
      </c>
      <c r="K258" s="70"/>
      <c r="L258" s="85" t="str">
        <f t="shared" si="13"/>
        <v/>
      </c>
    </row>
    <row r="259" spans="2:12" s="54" customFormat="1" x14ac:dyDescent="0.2">
      <c r="B259" s="62">
        <v>3</v>
      </c>
      <c r="C259" s="54">
        <v>53</v>
      </c>
      <c r="D259" s="63" t="str">
        <f>IF(LEFT('Lane 3'!J87,1)="M","M",IF(LEFT('Lane 3'!J87,1)="B","M",IF(LEFT('Lane 3'!J87,1)="O","M",IF(LEFT('Lane 3'!J87,1)="F","F",IF(LEFT('Lane 3'!J87,1)="G","F","ERROR")))))</f>
        <v>M</v>
      </c>
      <c r="E259" s="63" t="str">
        <f>PROPER('Lane 3'!G87)</f>
        <v/>
      </c>
      <c r="F259" s="63" t="str">
        <f>PROPER('Lane 3'!H87)</f>
        <v/>
      </c>
      <c r="G259" s="64" t="e">
        <f>VLOOKUP(Instructions!$I$28,Clubs_Info,3,FALSE)</f>
        <v>#N/A</v>
      </c>
      <c r="H259" s="65">
        <f>'Lane 3'!I87</f>
        <v>0</v>
      </c>
      <c r="I259" s="63">
        <f>'Lane 3'!F87</f>
        <v>0</v>
      </c>
      <c r="J259" s="62" t="str">
        <f t="shared" si="12"/>
        <v>1900/01/00</v>
      </c>
      <c r="K259" s="70"/>
      <c r="L259" s="85" t="str">
        <f t="shared" si="13"/>
        <v/>
      </c>
    </row>
    <row r="260" spans="2:12" s="54" customFormat="1" x14ac:dyDescent="0.2">
      <c r="B260" s="62">
        <v>3</v>
      </c>
      <c r="C260" s="54">
        <v>53</v>
      </c>
      <c r="D260" s="63" t="str">
        <f>IF(LEFT('Lane 3'!J88,1)="M","M",IF(LEFT('Lane 3'!J88,1)="B","M",IF(LEFT('Lane 3'!J88,1)="O","M",IF(LEFT('Lane 3'!J88,1)="F","F",IF(LEFT('Lane 3'!J88,1)="G","F","ERROR")))))</f>
        <v>F</v>
      </c>
      <c r="E260" s="63" t="str">
        <f>PROPER('Lane 3'!G88)</f>
        <v/>
      </c>
      <c r="F260" s="63" t="str">
        <f>PROPER('Lane 3'!H88)</f>
        <v/>
      </c>
      <c r="G260" s="64" t="e">
        <f>VLOOKUP(Instructions!$I$28,Clubs_Info,3,FALSE)</f>
        <v>#N/A</v>
      </c>
      <c r="H260" s="65">
        <f>'Lane 3'!I88</f>
        <v>0</v>
      </c>
      <c r="I260" s="63">
        <f>'Lane 3'!F88</f>
        <v>0</v>
      </c>
      <c r="J260" s="62" t="str">
        <f t="shared" si="12"/>
        <v>1900/01/00</v>
      </c>
      <c r="K260" s="70"/>
      <c r="L260" s="85" t="str">
        <f t="shared" si="13"/>
        <v/>
      </c>
    </row>
    <row r="261" spans="2:12" s="54" customFormat="1" x14ac:dyDescent="0.2">
      <c r="B261" s="62">
        <v>4</v>
      </c>
      <c r="C261" s="54">
        <v>1</v>
      </c>
      <c r="D261" s="63" t="str">
        <f>IF(LEFT('Lane 4'!J3,1)="M","M",IF(LEFT('Lane 4'!J3,1)="B","M",IF(LEFT('Lane 4'!J3,1)="O","M",IF(LEFT('Lane 4'!J3,1)="F","F",IF(LEFT('Lane 4'!J3,1)="G","F","ERROR")))))</f>
        <v>M</v>
      </c>
      <c r="E261" s="63" t="str">
        <f>PROPER('Lane 4'!G3)</f>
        <v/>
      </c>
      <c r="F261" s="63" t="str">
        <f>PROPER('Lane 4'!H3)</f>
        <v/>
      </c>
      <c r="G261" s="64" t="e">
        <f>VLOOKUP(Instructions!$C$29,Clubs_Info,3,FALSE)</f>
        <v>#N/A</v>
      </c>
      <c r="H261" s="65">
        <f>'Lane 4'!I3</f>
        <v>0</v>
      </c>
      <c r="I261" s="63">
        <f>'Lane 4'!F3</f>
        <v>0</v>
      </c>
      <c r="J261" s="62" t="str">
        <f t="shared" ref="J261:J266" si="14">(TEXT(H261,"YYYY/MM/DD"))</f>
        <v>1900/01/00</v>
      </c>
      <c r="K261" s="70"/>
      <c r="L261" s="85" t="str">
        <f t="shared" si="13"/>
        <v/>
      </c>
    </row>
    <row r="262" spans="2:12" s="54" customFormat="1" x14ac:dyDescent="0.2">
      <c r="B262" s="62">
        <v>4</v>
      </c>
      <c r="C262" s="54">
        <v>2</v>
      </c>
      <c r="D262" s="63" t="str">
        <f>IF(LEFT('Lane 4'!J4,1)="M","M",IF(LEFT('Lane 4'!J4,1)="B","M",IF(LEFT('Lane 4'!J4,1)="O","M",IF(LEFT('Lane 4'!J4,1)="F","F",IF(LEFT('Lane 4'!J4,1)="G","F","ERROR")))))</f>
        <v>F</v>
      </c>
      <c r="E262" s="63" t="str">
        <f>PROPER('Lane 4'!G4)</f>
        <v/>
      </c>
      <c r="F262" s="63" t="str">
        <f>PROPER('Lane 4'!H4)</f>
        <v/>
      </c>
      <c r="G262" s="64" t="e">
        <f>VLOOKUP(Instructions!$C$29,Clubs_Info,3,FALSE)</f>
        <v>#N/A</v>
      </c>
      <c r="H262" s="65">
        <f>'Lane 4'!I4</f>
        <v>0</v>
      </c>
      <c r="I262" s="63">
        <f>'Lane 4'!F4</f>
        <v>0</v>
      </c>
      <c r="J262" s="62" t="str">
        <f t="shared" si="14"/>
        <v>1900/01/00</v>
      </c>
      <c r="K262" s="70"/>
      <c r="L262" s="85" t="str">
        <f t="shared" si="13"/>
        <v/>
      </c>
    </row>
    <row r="263" spans="2:12" s="54" customFormat="1" x14ac:dyDescent="0.2">
      <c r="B263" s="62">
        <v>4</v>
      </c>
      <c r="C263" s="54">
        <v>3</v>
      </c>
      <c r="D263" s="63" t="str">
        <f>IF(LEFT('Lane 4'!J5,1)="M","M",IF(LEFT('Lane 4'!J5,1)="B","M",IF(LEFT('Lane 4'!J5,1)="O","M",IF(LEFT('Lane 4'!J5,1)="F","F",IF(LEFT('Lane 4'!J5,1)="G","F","ERROR")))))</f>
        <v>M</v>
      </c>
      <c r="E263" s="63" t="str">
        <f>PROPER('Lane 4'!G5)</f>
        <v/>
      </c>
      <c r="F263" s="63" t="str">
        <f>PROPER('Lane 4'!H5)</f>
        <v/>
      </c>
      <c r="G263" s="64" t="e">
        <f>VLOOKUP(Instructions!$C$29,Clubs_Info,3,FALSE)</f>
        <v>#N/A</v>
      </c>
      <c r="H263" s="65">
        <f>'Lane 4'!I5</f>
        <v>0</v>
      </c>
      <c r="I263" s="63">
        <f>'Lane 4'!F5</f>
        <v>0</v>
      </c>
      <c r="J263" s="62" t="str">
        <f t="shared" si="14"/>
        <v>1900/01/00</v>
      </c>
      <c r="K263" s="70"/>
      <c r="L263" s="85" t="str">
        <f t="shared" si="13"/>
        <v/>
      </c>
    </row>
    <row r="264" spans="2:12" s="54" customFormat="1" x14ac:dyDescent="0.2">
      <c r="B264" s="62">
        <v>4</v>
      </c>
      <c r="C264" s="54">
        <v>4</v>
      </c>
      <c r="D264" s="63" t="str">
        <f>IF(LEFT('Lane 4'!J6,1)="M","M",IF(LEFT('Lane 4'!J6,1)="B","M",IF(LEFT('Lane 4'!J6,1)="O","M",IF(LEFT('Lane 4'!J6,1)="F","F",IF(LEFT('Lane 4'!J6,1)="G","F","ERROR")))))</f>
        <v>F</v>
      </c>
      <c r="E264" s="63" t="str">
        <f>PROPER('Lane 4'!G6)</f>
        <v/>
      </c>
      <c r="F264" s="63" t="str">
        <f>PROPER('Lane 4'!H6)</f>
        <v/>
      </c>
      <c r="G264" s="64" t="e">
        <f>VLOOKUP(Instructions!$C$29,Clubs_Info,3,FALSE)</f>
        <v>#N/A</v>
      </c>
      <c r="H264" s="65">
        <f>'Lane 4'!I6</f>
        <v>0</v>
      </c>
      <c r="I264" s="63">
        <f>'Lane 4'!F6</f>
        <v>0</v>
      </c>
      <c r="J264" s="62" t="str">
        <f t="shared" si="14"/>
        <v>1900/01/00</v>
      </c>
      <c r="K264" s="70"/>
      <c r="L264" s="85" t="str">
        <f t="shared" si="13"/>
        <v/>
      </c>
    </row>
    <row r="265" spans="2:12" s="54" customFormat="1" x14ac:dyDescent="0.2">
      <c r="B265" s="62">
        <v>4</v>
      </c>
      <c r="C265" s="54">
        <v>5</v>
      </c>
      <c r="D265" s="63" t="str">
        <f>IF(LEFT('Lane 4'!J7,1)="M","M",IF(LEFT('Lane 4'!J7,1)="B","M",IF(LEFT('Lane 4'!J7,1)="O","M",IF(LEFT('Lane 4'!J7,1)="F","F",IF(LEFT('Lane 4'!J7,1)="G","F","ERROR")))))</f>
        <v>M</v>
      </c>
      <c r="E265" s="63" t="str">
        <f>PROPER('Lane 4'!G7)</f>
        <v/>
      </c>
      <c r="F265" s="63" t="str">
        <f>PROPER('Lane 4'!H7)</f>
        <v/>
      </c>
      <c r="G265" s="64" t="e">
        <f>VLOOKUP(Instructions!$C$29,Clubs_Info,3,FALSE)</f>
        <v>#N/A</v>
      </c>
      <c r="H265" s="65">
        <f>'Lane 4'!I7</f>
        <v>0</v>
      </c>
      <c r="I265" s="63">
        <f>'Lane 4'!F7</f>
        <v>0</v>
      </c>
      <c r="J265" s="62" t="str">
        <f t="shared" si="14"/>
        <v>1900/01/00</v>
      </c>
      <c r="K265" s="70"/>
      <c r="L265" s="85" t="str">
        <f t="shared" si="13"/>
        <v/>
      </c>
    </row>
    <row r="266" spans="2:12" s="54" customFormat="1" x14ac:dyDescent="0.2">
      <c r="B266" s="62">
        <v>4</v>
      </c>
      <c r="C266" s="54">
        <v>6</v>
      </c>
      <c r="D266" s="63" t="str">
        <f>IF(LEFT('Lane 4'!J8,1)="M","M",IF(LEFT('Lane 4'!J8,1)="B","M",IF(LEFT('Lane 4'!J8,1)="O","M",IF(LEFT('Lane 4'!J8,1)="F","F",IF(LEFT('Lane 4'!J8,1)="G","F","ERROR")))))</f>
        <v>F</v>
      </c>
      <c r="E266" s="63" t="str">
        <f>PROPER('Lane 4'!G8)</f>
        <v/>
      </c>
      <c r="F266" s="63" t="str">
        <f>PROPER('Lane 4'!H8)</f>
        <v/>
      </c>
      <c r="G266" s="64" t="e">
        <f>VLOOKUP(Instructions!$C$29,Clubs_Info,3,FALSE)</f>
        <v>#N/A</v>
      </c>
      <c r="H266" s="65">
        <f>'Lane 4'!I8</f>
        <v>0</v>
      </c>
      <c r="I266" s="63">
        <f>'Lane 4'!F8</f>
        <v>0</v>
      </c>
      <c r="J266" s="62" t="str">
        <f t="shared" si="14"/>
        <v>1900/01/00</v>
      </c>
      <c r="K266" s="70"/>
      <c r="L266" s="85" t="str">
        <f t="shared" si="13"/>
        <v/>
      </c>
    </row>
    <row r="267" spans="2:12" s="54" customFormat="1" x14ac:dyDescent="0.2">
      <c r="B267" s="62">
        <v>4</v>
      </c>
      <c r="C267" s="54">
        <v>7</v>
      </c>
      <c r="D267" s="63" t="str">
        <f>IF(LEFT('Lane 4'!J9,1)="M","M",IF(LEFT('Lane 4'!J9,1)="B","M",IF(LEFT('Lane 4'!J9,1)="O","M",IF(LEFT('Lane 4'!J9,1)="F","F",IF(LEFT('Lane 4'!J9,1)="G","F","ERROR")))))</f>
        <v>M</v>
      </c>
      <c r="E267" s="63" t="str">
        <f>PROPER('Lane 4'!G9)</f>
        <v/>
      </c>
      <c r="F267" s="63" t="str">
        <f>PROPER('Lane 4'!H9)</f>
        <v/>
      </c>
      <c r="G267" s="64" t="e">
        <f>VLOOKUP(Instructions!$C$29,Clubs_Info,3,FALSE)</f>
        <v>#N/A</v>
      </c>
      <c r="H267" s="65">
        <f>'Lane 4'!I9</f>
        <v>0</v>
      </c>
      <c r="I267" s="63">
        <f>'Lane 4'!F9</f>
        <v>0</v>
      </c>
      <c r="J267" s="62" t="str">
        <f t="shared" ref="J267:J330" si="15">(TEXT(H267,"YYYY/MM/DD"))</f>
        <v>1900/01/00</v>
      </c>
      <c r="K267" s="70"/>
      <c r="L267" s="85" t="str">
        <f t="shared" si="13"/>
        <v/>
      </c>
    </row>
    <row r="268" spans="2:12" s="54" customFormat="1" x14ac:dyDescent="0.2">
      <c r="B268" s="62">
        <v>4</v>
      </c>
      <c r="C268" s="54">
        <v>7</v>
      </c>
      <c r="D268" s="63" t="str">
        <f>IF(LEFT('Lane 4'!J10,1)="M","M",IF(LEFT('Lane 4'!J10,1)="B","M",IF(LEFT('Lane 4'!J10,1)="O","M",IF(LEFT('Lane 4'!J10,1)="F","F",IF(LEFT('Lane 4'!J10,1)="G","F","ERROR")))))</f>
        <v>M</v>
      </c>
      <c r="E268" s="63" t="str">
        <f>PROPER('Lane 4'!G10)</f>
        <v/>
      </c>
      <c r="F268" s="63" t="str">
        <f>PROPER('Lane 4'!H10)</f>
        <v/>
      </c>
      <c r="G268" s="64" t="e">
        <f>VLOOKUP(Instructions!$C$29,Clubs_Info,3,FALSE)</f>
        <v>#N/A</v>
      </c>
      <c r="H268" s="65">
        <f>'Lane 4'!I10</f>
        <v>0</v>
      </c>
      <c r="I268" s="63">
        <f>'Lane 4'!F10</f>
        <v>0</v>
      </c>
      <c r="J268" s="62" t="str">
        <f t="shared" si="15"/>
        <v>1900/01/00</v>
      </c>
      <c r="K268" s="70"/>
      <c r="L268" s="85" t="str">
        <f t="shared" si="13"/>
        <v/>
      </c>
    </row>
    <row r="269" spans="2:12" s="54" customFormat="1" x14ac:dyDescent="0.2">
      <c r="B269" s="62">
        <v>4</v>
      </c>
      <c r="C269" s="54">
        <v>7</v>
      </c>
      <c r="D269" s="63" t="str">
        <f>IF(LEFT('Lane 4'!J11,1)="M","M",IF(LEFT('Lane 4'!J11,1)="B","M",IF(LEFT('Lane 4'!J11,1)="O","M",IF(LEFT('Lane 4'!J11,1)="F","F",IF(LEFT('Lane 4'!J11,1)="G","F","ERROR")))))</f>
        <v>M</v>
      </c>
      <c r="E269" s="63" t="str">
        <f>PROPER('Lane 4'!G11)</f>
        <v/>
      </c>
      <c r="F269" s="63" t="str">
        <f>PROPER('Lane 4'!H11)</f>
        <v/>
      </c>
      <c r="G269" s="64" t="e">
        <f>VLOOKUP(Instructions!$C$29,Clubs_Info,3,FALSE)</f>
        <v>#N/A</v>
      </c>
      <c r="H269" s="65">
        <f>'Lane 4'!I11</f>
        <v>0</v>
      </c>
      <c r="I269" s="63">
        <f>'Lane 4'!F11</f>
        <v>0</v>
      </c>
      <c r="J269" s="62" t="str">
        <f t="shared" si="15"/>
        <v>1900/01/00</v>
      </c>
      <c r="K269" s="70"/>
      <c r="L269" s="85" t="str">
        <f t="shared" si="13"/>
        <v/>
      </c>
    </row>
    <row r="270" spans="2:12" s="54" customFormat="1" x14ac:dyDescent="0.2">
      <c r="B270" s="62">
        <v>4</v>
      </c>
      <c r="C270" s="54">
        <v>7</v>
      </c>
      <c r="D270" s="63" t="str">
        <f>IF(LEFT('Lane 4'!J12,1)="M","M",IF(LEFT('Lane 4'!J12,1)="B","M",IF(LEFT('Lane 4'!J12,1)="O","M",IF(LEFT('Lane 4'!J12,1)="F","F",IF(LEFT('Lane 4'!J12,1)="G","F","ERROR")))))</f>
        <v>M</v>
      </c>
      <c r="E270" s="63" t="str">
        <f>PROPER('Lane 4'!G12)</f>
        <v/>
      </c>
      <c r="F270" s="63" t="str">
        <f>PROPER('Lane 4'!H12)</f>
        <v/>
      </c>
      <c r="G270" s="64" t="e">
        <f>VLOOKUP(Instructions!$C$29,Clubs_Info,3,FALSE)</f>
        <v>#N/A</v>
      </c>
      <c r="H270" s="65">
        <f>'Lane 4'!I12</f>
        <v>0</v>
      </c>
      <c r="I270" s="63">
        <f>'Lane 4'!F12</f>
        <v>0</v>
      </c>
      <c r="J270" s="62" t="str">
        <f t="shared" si="15"/>
        <v>1900/01/00</v>
      </c>
      <c r="K270" s="70"/>
      <c r="L270" s="85" t="str">
        <f t="shared" si="13"/>
        <v/>
      </c>
    </row>
    <row r="271" spans="2:12" s="54" customFormat="1" x14ac:dyDescent="0.2">
      <c r="B271" s="62">
        <v>4</v>
      </c>
      <c r="C271" s="54">
        <v>8</v>
      </c>
      <c r="D271" s="63" t="str">
        <f>IF(LEFT('Lane 4'!J13,1)="M","M",IF(LEFT('Lane 4'!J13,1)="B","M",IF(LEFT('Lane 4'!J13,1)="O","M",IF(LEFT('Lane 4'!J13,1)="F","F",IF(LEFT('Lane 4'!J13,1)="G","F","ERROR")))))</f>
        <v>F</v>
      </c>
      <c r="E271" s="63" t="str">
        <f>PROPER('Lane 4'!G13)</f>
        <v/>
      </c>
      <c r="F271" s="63" t="str">
        <f>PROPER('Lane 4'!H13)</f>
        <v/>
      </c>
      <c r="G271" s="64" t="e">
        <f>VLOOKUP(Instructions!$C$29,Clubs_Info,3,FALSE)</f>
        <v>#N/A</v>
      </c>
      <c r="H271" s="65">
        <f>'Lane 4'!I13</f>
        <v>0</v>
      </c>
      <c r="I271" s="63">
        <f>'Lane 4'!F13</f>
        <v>0</v>
      </c>
      <c r="J271" s="62" t="str">
        <f t="shared" si="15"/>
        <v>1900/01/00</v>
      </c>
      <c r="K271" s="70"/>
      <c r="L271" s="85" t="str">
        <f t="shared" si="13"/>
        <v/>
      </c>
    </row>
    <row r="272" spans="2:12" s="54" customFormat="1" x14ac:dyDescent="0.2">
      <c r="B272" s="62">
        <v>4</v>
      </c>
      <c r="C272" s="54">
        <v>8</v>
      </c>
      <c r="D272" s="63" t="str">
        <f>IF(LEFT('Lane 4'!J14,1)="M","M",IF(LEFT('Lane 4'!J14,1)="B","M",IF(LEFT('Lane 4'!J14,1)="O","M",IF(LEFT('Lane 4'!J14,1)="F","F",IF(LEFT('Lane 4'!J14,1)="G","F","ERROR")))))</f>
        <v>F</v>
      </c>
      <c r="E272" s="63" t="str">
        <f>PROPER('Lane 4'!G14)</f>
        <v/>
      </c>
      <c r="F272" s="63" t="str">
        <f>PROPER('Lane 4'!H14)</f>
        <v/>
      </c>
      <c r="G272" s="64" t="e">
        <f>VLOOKUP(Instructions!$C$29,Clubs_Info,3,FALSE)</f>
        <v>#N/A</v>
      </c>
      <c r="H272" s="65">
        <f>'Lane 4'!I14</f>
        <v>0</v>
      </c>
      <c r="I272" s="63">
        <f>'Lane 4'!F14</f>
        <v>0</v>
      </c>
      <c r="J272" s="62" t="str">
        <f t="shared" si="15"/>
        <v>1900/01/00</v>
      </c>
      <c r="K272" s="70"/>
      <c r="L272" s="85" t="str">
        <f t="shared" si="13"/>
        <v/>
      </c>
    </row>
    <row r="273" spans="2:12" s="54" customFormat="1" x14ac:dyDescent="0.2">
      <c r="B273" s="62">
        <v>4</v>
      </c>
      <c r="C273" s="54">
        <v>8</v>
      </c>
      <c r="D273" s="63" t="str">
        <f>IF(LEFT('Lane 4'!J15,1)="M","M",IF(LEFT('Lane 4'!J15,1)="B","M",IF(LEFT('Lane 4'!J15,1)="O","M",IF(LEFT('Lane 4'!J15,1)="F","F",IF(LEFT('Lane 4'!J15,1)="G","F","ERROR")))))</f>
        <v>F</v>
      </c>
      <c r="E273" s="63" t="str">
        <f>PROPER('Lane 4'!G15)</f>
        <v/>
      </c>
      <c r="F273" s="63" t="str">
        <f>PROPER('Lane 4'!H15)</f>
        <v/>
      </c>
      <c r="G273" s="64" t="e">
        <f>VLOOKUP(Instructions!$C$29,Clubs_Info,3,FALSE)</f>
        <v>#N/A</v>
      </c>
      <c r="H273" s="65">
        <f>'Lane 4'!I15</f>
        <v>0</v>
      </c>
      <c r="I273" s="63">
        <f>'Lane 4'!F15</f>
        <v>0</v>
      </c>
      <c r="J273" s="62" t="str">
        <f t="shared" si="15"/>
        <v>1900/01/00</v>
      </c>
      <c r="K273" s="70"/>
      <c r="L273" s="85" t="str">
        <f t="shared" si="13"/>
        <v/>
      </c>
    </row>
    <row r="274" spans="2:12" s="54" customFormat="1" x14ac:dyDescent="0.2">
      <c r="B274" s="62">
        <v>4</v>
      </c>
      <c r="C274" s="54">
        <v>8</v>
      </c>
      <c r="D274" s="63" t="str">
        <f>IF(LEFT('Lane 4'!J16,1)="M","M",IF(LEFT('Lane 4'!J16,1)="B","M",IF(LEFT('Lane 4'!J16,1)="O","M",IF(LEFT('Lane 4'!J16,1)="F","F",IF(LEFT('Lane 4'!J16,1)="G","F","ERROR")))))</f>
        <v>F</v>
      </c>
      <c r="E274" s="63" t="str">
        <f>PROPER('Lane 4'!G16)</f>
        <v/>
      </c>
      <c r="F274" s="63" t="str">
        <f>PROPER('Lane 4'!H16)</f>
        <v/>
      </c>
      <c r="G274" s="64" t="e">
        <f>VLOOKUP(Instructions!$C$29,Clubs_Info,3,FALSE)</f>
        <v>#N/A</v>
      </c>
      <c r="H274" s="65">
        <f>'Lane 4'!I16</f>
        <v>0</v>
      </c>
      <c r="I274" s="63">
        <f>'Lane 4'!F16</f>
        <v>0</v>
      </c>
      <c r="J274" s="62" t="str">
        <f t="shared" si="15"/>
        <v>1900/01/00</v>
      </c>
      <c r="K274" s="70"/>
      <c r="L274" s="85" t="str">
        <f t="shared" si="13"/>
        <v/>
      </c>
    </row>
    <row r="275" spans="2:12" s="54" customFormat="1" x14ac:dyDescent="0.2">
      <c r="B275" s="62">
        <v>4</v>
      </c>
      <c r="C275" s="54">
        <v>9</v>
      </c>
      <c r="D275" s="63" t="str">
        <f>IF(LEFT('Lane 4'!J17,1)="M","M",IF(LEFT('Lane 4'!J17,1)="B","M",IF(LEFT('Lane 4'!J17,1)="O","M",IF(LEFT('Lane 4'!J17,1)="F","F",IF(LEFT('Lane 4'!J17,1)="G","F","ERROR")))))</f>
        <v>M</v>
      </c>
      <c r="E275" s="63" t="str">
        <f>PROPER('Lane 4'!G17)</f>
        <v/>
      </c>
      <c r="F275" s="63" t="str">
        <f>PROPER('Lane 4'!H17)</f>
        <v/>
      </c>
      <c r="G275" s="64" t="e">
        <f>VLOOKUP(Instructions!$C$29,Clubs_Info,3,FALSE)</f>
        <v>#N/A</v>
      </c>
      <c r="H275" s="65">
        <f>'Lane 4'!I17</f>
        <v>0</v>
      </c>
      <c r="I275" s="63">
        <f>'Lane 4'!F17</f>
        <v>0</v>
      </c>
      <c r="J275" s="62" t="str">
        <f t="shared" si="15"/>
        <v>1900/01/00</v>
      </c>
      <c r="K275" s="70"/>
      <c r="L275" s="85" t="str">
        <f t="shared" si="13"/>
        <v/>
      </c>
    </row>
    <row r="276" spans="2:12" s="54" customFormat="1" x14ac:dyDescent="0.2">
      <c r="B276" s="62">
        <v>4</v>
      </c>
      <c r="C276" s="54">
        <v>9</v>
      </c>
      <c r="D276" s="63" t="str">
        <f>IF(LEFT('Lane 4'!J18,1)="M","M",IF(LEFT('Lane 4'!J18,1)="B","M",IF(LEFT('Lane 4'!J18,1)="O","M",IF(LEFT('Lane 4'!J18,1)="F","F",IF(LEFT('Lane 4'!J18,1)="G","F","ERROR")))))</f>
        <v>M</v>
      </c>
      <c r="E276" s="63" t="str">
        <f>PROPER('Lane 4'!G18)</f>
        <v/>
      </c>
      <c r="F276" s="63" t="str">
        <f>PROPER('Lane 4'!H18)</f>
        <v/>
      </c>
      <c r="G276" s="64" t="e">
        <f>VLOOKUP(Instructions!$C$29,Clubs_Info,3,FALSE)</f>
        <v>#N/A</v>
      </c>
      <c r="H276" s="65">
        <f>'Lane 4'!I18</f>
        <v>0</v>
      </c>
      <c r="I276" s="63">
        <f>'Lane 4'!F18</f>
        <v>0</v>
      </c>
      <c r="J276" s="62" t="str">
        <f t="shared" si="15"/>
        <v>1900/01/00</v>
      </c>
      <c r="K276" s="70"/>
      <c r="L276" s="85" t="str">
        <f t="shared" si="13"/>
        <v/>
      </c>
    </row>
    <row r="277" spans="2:12" s="54" customFormat="1" x14ac:dyDescent="0.2">
      <c r="B277" s="62">
        <v>4</v>
      </c>
      <c r="C277" s="54">
        <v>9</v>
      </c>
      <c r="D277" s="63" t="str">
        <f>IF(LEFT('Lane 4'!J19,1)="M","M",IF(LEFT('Lane 4'!J19,1)="B","M",IF(LEFT('Lane 4'!J19,1)="O","M",IF(LEFT('Lane 4'!J19,1)="F","F",IF(LEFT('Lane 4'!J19,1)="G","F","ERROR")))))</f>
        <v>M</v>
      </c>
      <c r="E277" s="63" t="str">
        <f>PROPER('Lane 4'!G19)</f>
        <v/>
      </c>
      <c r="F277" s="63" t="str">
        <f>PROPER('Lane 4'!H19)</f>
        <v/>
      </c>
      <c r="G277" s="64" t="e">
        <f>VLOOKUP(Instructions!$C$29,Clubs_Info,3,FALSE)</f>
        <v>#N/A</v>
      </c>
      <c r="H277" s="65">
        <f>'Lane 4'!I19</f>
        <v>0</v>
      </c>
      <c r="I277" s="63">
        <f>'Lane 4'!F19</f>
        <v>0</v>
      </c>
      <c r="J277" s="62" t="str">
        <f t="shared" si="15"/>
        <v>1900/01/00</v>
      </c>
      <c r="K277" s="70"/>
      <c r="L277" s="85" t="str">
        <f t="shared" si="13"/>
        <v/>
      </c>
    </row>
    <row r="278" spans="2:12" s="54" customFormat="1" x14ac:dyDescent="0.2">
      <c r="B278" s="62">
        <v>4</v>
      </c>
      <c r="C278" s="54">
        <v>9</v>
      </c>
      <c r="D278" s="63" t="str">
        <f>IF(LEFT('Lane 4'!J20,1)="M","M",IF(LEFT('Lane 4'!J20,1)="B","M",IF(LEFT('Lane 4'!J20,1)="O","M",IF(LEFT('Lane 4'!J20,1)="F","F",IF(LEFT('Lane 4'!J20,1)="G","F","ERROR")))))</f>
        <v>M</v>
      </c>
      <c r="E278" s="63" t="str">
        <f>PROPER('Lane 4'!G20)</f>
        <v/>
      </c>
      <c r="F278" s="63" t="str">
        <f>PROPER('Lane 4'!H20)</f>
        <v/>
      </c>
      <c r="G278" s="64" t="e">
        <f>VLOOKUP(Instructions!$C$29,Clubs_Info,3,FALSE)</f>
        <v>#N/A</v>
      </c>
      <c r="H278" s="65">
        <f>'Lane 4'!I20</f>
        <v>0</v>
      </c>
      <c r="I278" s="63">
        <f>'Lane 4'!F20</f>
        <v>0</v>
      </c>
      <c r="J278" s="62" t="str">
        <f t="shared" si="15"/>
        <v>1900/01/00</v>
      </c>
      <c r="K278" s="70"/>
      <c r="L278" s="85" t="str">
        <f t="shared" si="13"/>
        <v/>
      </c>
    </row>
    <row r="279" spans="2:12" s="54" customFormat="1" x14ac:dyDescent="0.2">
      <c r="B279" s="62">
        <v>4</v>
      </c>
      <c r="C279" s="54">
        <v>10</v>
      </c>
      <c r="D279" s="63" t="str">
        <f>IF(LEFT('Lane 4'!J21,1)="M","M",IF(LEFT('Lane 4'!J21,1)="B","M",IF(LEFT('Lane 4'!J21,1)="O","M",IF(LEFT('Lane 4'!J21,1)="F","F",IF(LEFT('Lane 4'!J21,1)="G","F","ERROR")))))</f>
        <v>F</v>
      </c>
      <c r="E279" s="63" t="str">
        <f>PROPER('Lane 4'!G21)</f>
        <v/>
      </c>
      <c r="F279" s="63" t="str">
        <f>PROPER('Lane 4'!H21)</f>
        <v/>
      </c>
      <c r="G279" s="64" t="e">
        <f>VLOOKUP(Instructions!$C$29,Clubs_Info,3,FALSE)</f>
        <v>#N/A</v>
      </c>
      <c r="H279" s="65">
        <f>'Lane 4'!I21</f>
        <v>0</v>
      </c>
      <c r="I279" s="63">
        <f>'Lane 4'!F21</f>
        <v>0</v>
      </c>
      <c r="J279" s="62" t="str">
        <f t="shared" si="15"/>
        <v>1900/01/00</v>
      </c>
      <c r="K279" s="70"/>
      <c r="L279" s="85" t="str">
        <f t="shared" si="13"/>
        <v/>
      </c>
    </row>
    <row r="280" spans="2:12" s="54" customFormat="1" x14ac:dyDescent="0.2">
      <c r="B280" s="62">
        <v>4</v>
      </c>
      <c r="C280" s="54">
        <v>10</v>
      </c>
      <c r="D280" s="63" t="str">
        <f>IF(LEFT('Lane 4'!J22,1)="M","M",IF(LEFT('Lane 4'!J22,1)="B","M",IF(LEFT('Lane 4'!J22,1)="O","M",IF(LEFT('Lane 4'!J22,1)="F","F",IF(LEFT('Lane 4'!J22,1)="G","F","ERROR")))))</f>
        <v>F</v>
      </c>
      <c r="E280" s="63" t="str">
        <f>PROPER('Lane 4'!G22)</f>
        <v/>
      </c>
      <c r="F280" s="63" t="str">
        <f>PROPER('Lane 4'!H22)</f>
        <v/>
      </c>
      <c r="G280" s="64" t="e">
        <f>VLOOKUP(Instructions!$C$29,Clubs_Info,3,FALSE)</f>
        <v>#N/A</v>
      </c>
      <c r="H280" s="65">
        <f>'Lane 4'!I22</f>
        <v>0</v>
      </c>
      <c r="I280" s="63">
        <f>'Lane 4'!F22</f>
        <v>0</v>
      </c>
      <c r="J280" s="62" t="str">
        <f t="shared" si="15"/>
        <v>1900/01/00</v>
      </c>
      <c r="K280" s="70"/>
      <c r="L280" s="85" t="str">
        <f t="shared" si="13"/>
        <v/>
      </c>
    </row>
    <row r="281" spans="2:12" s="54" customFormat="1" x14ac:dyDescent="0.2">
      <c r="B281" s="62">
        <v>4</v>
      </c>
      <c r="C281" s="54">
        <v>10</v>
      </c>
      <c r="D281" s="63" t="str">
        <f>IF(LEFT('Lane 4'!J23,1)="M","M",IF(LEFT('Lane 4'!J23,1)="B","M",IF(LEFT('Lane 4'!J23,1)="O","M",IF(LEFT('Lane 4'!J23,1)="F","F",IF(LEFT('Lane 4'!J23,1)="G","F","ERROR")))))</f>
        <v>F</v>
      </c>
      <c r="E281" s="63" t="str">
        <f>PROPER('Lane 4'!G23)</f>
        <v/>
      </c>
      <c r="F281" s="63" t="str">
        <f>PROPER('Lane 4'!H23)</f>
        <v/>
      </c>
      <c r="G281" s="64" t="e">
        <f>VLOOKUP(Instructions!$C$29,Clubs_Info,3,FALSE)</f>
        <v>#N/A</v>
      </c>
      <c r="H281" s="65">
        <f>'Lane 4'!I23</f>
        <v>0</v>
      </c>
      <c r="I281" s="63">
        <f>'Lane 4'!F23</f>
        <v>0</v>
      </c>
      <c r="J281" s="62" t="str">
        <f t="shared" si="15"/>
        <v>1900/01/00</v>
      </c>
      <c r="K281" s="70"/>
      <c r="L281" s="85" t="str">
        <f t="shared" si="13"/>
        <v/>
      </c>
    </row>
    <row r="282" spans="2:12" s="54" customFormat="1" x14ac:dyDescent="0.2">
      <c r="B282" s="62">
        <v>4</v>
      </c>
      <c r="C282" s="54">
        <v>10</v>
      </c>
      <c r="D282" s="63" t="str">
        <f>IF(LEFT('Lane 4'!J24,1)="M","M",IF(LEFT('Lane 4'!J24,1)="B","M",IF(LEFT('Lane 4'!J24,1)="O","M",IF(LEFT('Lane 4'!J24,1)="F","F",IF(LEFT('Lane 4'!J24,1)="G","F","ERROR")))))</f>
        <v>F</v>
      </c>
      <c r="E282" s="63" t="str">
        <f>PROPER('Lane 4'!G24)</f>
        <v/>
      </c>
      <c r="F282" s="63" t="str">
        <f>PROPER('Lane 4'!H24)</f>
        <v/>
      </c>
      <c r="G282" s="64" t="e">
        <f>VLOOKUP(Instructions!$C$29,Clubs_Info,3,FALSE)</f>
        <v>#N/A</v>
      </c>
      <c r="H282" s="65">
        <f>'Lane 4'!I24</f>
        <v>0</v>
      </c>
      <c r="I282" s="63">
        <f>'Lane 4'!F24</f>
        <v>0</v>
      </c>
      <c r="J282" s="62" t="str">
        <f t="shared" si="15"/>
        <v>1900/01/00</v>
      </c>
      <c r="K282" s="70"/>
      <c r="L282" s="85" t="str">
        <f t="shared" si="13"/>
        <v/>
      </c>
    </row>
    <row r="283" spans="2:12" s="54" customFormat="1" x14ac:dyDescent="0.2">
      <c r="B283" s="62">
        <v>4</v>
      </c>
      <c r="C283" s="54">
        <v>11</v>
      </c>
      <c r="D283" s="63" t="str">
        <f>IF(LEFT('Lane 4'!J25,1)="M","M",IF(LEFT('Lane 4'!J25,1)="B","M",IF(LEFT('Lane 4'!J25,1)="O","M",IF(LEFT('Lane 4'!J25,1)="F","F",IF(LEFT('Lane 4'!J25,1)="G","F","ERROR")))))</f>
        <v>M</v>
      </c>
      <c r="E283" s="63" t="str">
        <f>PROPER('Lane 4'!G25)</f>
        <v/>
      </c>
      <c r="F283" s="63" t="str">
        <f>PROPER('Lane 4'!H25)</f>
        <v/>
      </c>
      <c r="G283" s="64" t="e">
        <f>VLOOKUP(Instructions!$C$29,Clubs_Info,3,FALSE)</f>
        <v>#N/A</v>
      </c>
      <c r="H283" s="65">
        <f>'Lane 4'!I25</f>
        <v>0</v>
      </c>
      <c r="I283" s="63">
        <f>'Lane 4'!F25</f>
        <v>0</v>
      </c>
      <c r="J283" s="62" t="str">
        <f t="shared" si="15"/>
        <v>1900/01/00</v>
      </c>
      <c r="K283" s="70"/>
      <c r="L283" s="85" t="str">
        <f t="shared" si="13"/>
        <v/>
      </c>
    </row>
    <row r="284" spans="2:12" s="54" customFormat="1" x14ac:dyDescent="0.2">
      <c r="B284" s="62">
        <v>4</v>
      </c>
      <c r="C284" s="54">
        <v>12</v>
      </c>
      <c r="D284" s="63" t="str">
        <f>IF(LEFT('Lane 4'!J26,1)="M","M",IF(LEFT('Lane 4'!J26,1)="B","M",IF(LEFT('Lane 4'!J26,1)="O","M",IF(LEFT('Lane 4'!J26,1)="F","F",IF(LEFT('Lane 4'!J26,1)="G","F","ERROR")))))</f>
        <v>F</v>
      </c>
      <c r="E284" s="63" t="str">
        <f>PROPER('Lane 4'!G26)</f>
        <v/>
      </c>
      <c r="F284" s="63" t="str">
        <f>PROPER('Lane 4'!H26)</f>
        <v/>
      </c>
      <c r="G284" s="64" t="e">
        <f>VLOOKUP(Instructions!$C$29,Clubs_Info,3,FALSE)</f>
        <v>#N/A</v>
      </c>
      <c r="H284" s="65">
        <f>'Lane 4'!I26</f>
        <v>0</v>
      </c>
      <c r="I284" s="63">
        <f>'Lane 4'!F26</f>
        <v>0</v>
      </c>
      <c r="J284" s="62" t="str">
        <f t="shared" si="15"/>
        <v>1900/01/00</v>
      </c>
      <c r="K284" s="70"/>
      <c r="L284" s="85" t="str">
        <f t="shared" si="13"/>
        <v/>
      </c>
    </row>
    <row r="285" spans="2:12" s="54" customFormat="1" x14ac:dyDescent="0.2">
      <c r="B285" s="62">
        <v>4</v>
      </c>
      <c r="C285" s="54">
        <v>13</v>
      </c>
      <c r="D285" s="63" t="str">
        <f>IF(LEFT('Lane 4'!J27,1)="M","M",IF(LEFT('Lane 4'!J27,1)="B","M",IF(LEFT('Lane 4'!J27,1)="O","M",IF(LEFT('Lane 4'!J27,1)="F","F",IF(LEFT('Lane 4'!J27,1)="G","F","ERROR")))))</f>
        <v>M</v>
      </c>
      <c r="E285" s="63" t="str">
        <f>PROPER('Lane 4'!G27)</f>
        <v/>
      </c>
      <c r="F285" s="63" t="str">
        <f>PROPER('Lane 4'!H27)</f>
        <v/>
      </c>
      <c r="G285" s="64" t="e">
        <f>VLOOKUP(Instructions!$C$29,Clubs_Info,3,FALSE)</f>
        <v>#N/A</v>
      </c>
      <c r="H285" s="65">
        <f>'Lane 4'!I27</f>
        <v>0</v>
      </c>
      <c r="I285" s="63">
        <f>'Lane 4'!F27</f>
        <v>0</v>
      </c>
      <c r="J285" s="62" t="str">
        <f t="shared" si="15"/>
        <v>1900/01/00</v>
      </c>
      <c r="K285" s="70"/>
      <c r="L285" s="85" t="str">
        <f t="shared" si="13"/>
        <v/>
      </c>
    </row>
    <row r="286" spans="2:12" s="54" customFormat="1" x14ac:dyDescent="0.2">
      <c r="B286" s="62">
        <v>4</v>
      </c>
      <c r="C286" s="54">
        <v>14</v>
      </c>
      <c r="D286" s="63" t="str">
        <f>IF(LEFT('Lane 4'!J28,1)="M","M",IF(LEFT('Lane 4'!J28,1)="B","M",IF(LEFT('Lane 4'!J28,1)="O","M",IF(LEFT('Lane 4'!J28,1)="F","F",IF(LEFT('Lane 4'!J28,1)="G","F","ERROR")))))</f>
        <v>F</v>
      </c>
      <c r="E286" s="63" t="str">
        <f>PROPER('Lane 4'!G28)</f>
        <v/>
      </c>
      <c r="F286" s="63" t="str">
        <f>PROPER('Lane 4'!H28)</f>
        <v/>
      </c>
      <c r="G286" s="64" t="e">
        <f>VLOOKUP(Instructions!$C$29,Clubs_Info,3,FALSE)</f>
        <v>#N/A</v>
      </c>
      <c r="H286" s="65">
        <f>'Lane 4'!I28</f>
        <v>0</v>
      </c>
      <c r="I286" s="63">
        <f>'Lane 4'!F28</f>
        <v>0</v>
      </c>
      <c r="J286" s="62" t="str">
        <f t="shared" si="15"/>
        <v>1900/01/00</v>
      </c>
      <c r="K286" s="70"/>
      <c r="L286" s="85" t="str">
        <f t="shared" si="13"/>
        <v/>
      </c>
    </row>
    <row r="287" spans="2:12" s="54" customFormat="1" x14ac:dyDescent="0.2">
      <c r="B287" s="62">
        <v>4</v>
      </c>
      <c r="C287" s="54">
        <v>15</v>
      </c>
      <c r="D287" s="63" t="str">
        <f>IF(LEFT('Lane 4'!J29,1)="M","M",IF(LEFT('Lane 4'!J29,1)="B","M",IF(LEFT('Lane 4'!J29,1)="O","M",IF(LEFT('Lane 4'!J29,1)="F","F",IF(LEFT('Lane 4'!J29,1)="G","F","ERROR")))))</f>
        <v>M</v>
      </c>
      <c r="E287" s="63" t="str">
        <f>PROPER('Lane 4'!G29)</f>
        <v/>
      </c>
      <c r="F287" s="63" t="str">
        <f>PROPER('Lane 4'!H29)</f>
        <v/>
      </c>
      <c r="G287" s="64" t="e">
        <f>VLOOKUP(Instructions!$C$29,Clubs_Info,3,FALSE)</f>
        <v>#N/A</v>
      </c>
      <c r="H287" s="65">
        <f>'Lane 4'!I29</f>
        <v>0</v>
      </c>
      <c r="I287" s="63">
        <f>'Lane 4'!F29</f>
        <v>0</v>
      </c>
      <c r="J287" s="62" t="str">
        <f t="shared" si="15"/>
        <v>1900/01/00</v>
      </c>
      <c r="K287" s="70"/>
      <c r="L287" s="85" t="str">
        <f t="shared" si="13"/>
        <v/>
      </c>
    </row>
    <row r="288" spans="2:12" s="54" customFormat="1" x14ac:dyDescent="0.2">
      <c r="B288" s="62">
        <v>4</v>
      </c>
      <c r="C288" s="54">
        <v>16</v>
      </c>
      <c r="D288" s="63" t="str">
        <f>IF(LEFT('Lane 4'!J30,1)="M","M",IF(LEFT('Lane 4'!J30,1)="B","M",IF(LEFT('Lane 4'!J30,1)="O","M",IF(LEFT('Lane 4'!J30,1)="F","F",IF(LEFT('Lane 4'!J30,1)="G","F","ERROR")))))</f>
        <v>F</v>
      </c>
      <c r="E288" s="63" t="str">
        <f>PROPER('Lane 4'!G30)</f>
        <v/>
      </c>
      <c r="F288" s="63" t="str">
        <f>PROPER('Lane 4'!H30)</f>
        <v/>
      </c>
      <c r="G288" s="64" t="e">
        <f>VLOOKUP(Instructions!$C$29,Clubs_Info,3,FALSE)</f>
        <v>#N/A</v>
      </c>
      <c r="H288" s="65">
        <f>'Lane 4'!I30</f>
        <v>0</v>
      </c>
      <c r="I288" s="63">
        <f>'Lane 4'!F30</f>
        <v>0</v>
      </c>
      <c r="J288" s="62" t="str">
        <f t="shared" si="15"/>
        <v>1900/01/00</v>
      </c>
      <c r="K288" s="70"/>
      <c r="L288" s="85" t="str">
        <f t="shared" si="13"/>
        <v/>
      </c>
    </row>
    <row r="289" spans="2:12" s="54" customFormat="1" x14ac:dyDescent="0.2">
      <c r="B289" s="62">
        <v>4</v>
      </c>
      <c r="C289" s="54">
        <v>17</v>
      </c>
      <c r="D289" s="63" t="str">
        <f>IF(LEFT('Lane 4'!J31,1)="M","M",IF(LEFT('Lane 4'!J31,1)="B","M",IF(LEFT('Lane 4'!J31,1)="O","M",IF(LEFT('Lane 4'!J31,1)="F","F",IF(LEFT('Lane 4'!J31,1)="G","F","ERROR")))))</f>
        <v>M</v>
      </c>
      <c r="E289" s="63" t="str">
        <f>PROPER('Lane 4'!G31)</f>
        <v/>
      </c>
      <c r="F289" s="63" t="str">
        <f>PROPER('Lane 4'!H31)</f>
        <v/>
      </c>
      <c r="G289" s="64" t="e">
        <f>VLOOKUP(Instructions!$C$29,Clubs_Info,3,FALSE)</f>
        <v>#N/A</v>
      </c>
      <c r="H289" s="65">
        <f>'Lane 4'!I31</f>
        <v>0</v>
      </c>
      <c r="I289" s="63">
        <f>'Lane 4'!F31</f>
        <v>0</v>
      </c>
      <c r="J289" s="62" t="str">
        <f t="shared" si="15"/>
        <v>1900/01/00</v>
      </c>
      <c r="K289" s="70"/>
      <c r="L289" s="85" t="str">
        <f t="shared" si="13"/>
        <v/>
      </c>
    </row>
    <row r="290" spans="2:12" s="54" customFormat="1" x14ac:dyDescent="0.2">
      <c r="B290" s="62">
        <v>4</v>
      </c>
      <c r="C290" s="54">
        <v>18</v>
      </c>
      <c r="D290" s="63" t="str">
        <f>IF(LEFT('Lane 4'!J32,1)="M","M",IF(LEFT('Lane 4'!J32,1)="B","M",IF(LEFT('Lane 4'!J32,1)="O","M",IF(LEFT('Lane 4'!J32,1)="F","F",IF(LEFT('Lane 4'!J32,1)="G","F","ERROR")))))</f>
        <v>F</v>
      </c>
      <c r="E290" s="63" t="str">
        <f>PROPER('Lane 4'!G32)</f>
        <v/>
      </c>
      <c r="F290" s="63" t="str">
        <f>PROPER('Lane 4'!H32)</f>
        <v/>
      </c>
      <c r="G290" s="64" t="e">
        <f>VLOOKUP(Instructions!$C$29,Clubs_Info,3,FALSE)</f>
        <v>#N/A</v>
      </c>
      <c r="H290" s="65">
        <f>'Lane 4'!I32</f>
        <v>0</v>
      </c>
      <c r="I290" s="63">
        <f>'Lane 4'!F32</f>
        <v>0</v>
      </c>
      <c r="J290" s="62" t="str">
        <f t="shared" si="15"/>
        <v>1900/01/00</v>
      </c>
      <c r="K290" s="70"/>
      <c r="L290" s="85" t="str">
        <f t="shared" si="13"/>
        <v/>
      </c>
    </row>
    <row r="291" spans="2:12" s="54" customFormat="1" x14ac:dyDescent="0.2">
      <c r="B291" s="62">
        <v>4</v>
      </c>
      <c r="C291" s="54">
        <v>19</v>
      </c>
      <c r="D291" s="63" t="str">
        <f>IF(LEFT('Lane 4'!J33,1)="M","M",IF(LEFT('Lane 4'!J33,1)="B","M",IF(LEFT('Lane 4'!J33,1)="O","M",IF(LEFT('Lane 4'!J33,1)="F","F",IF(LEFT('Lane 4'!J33,1)="G","F","ERROR")))))</f>
        <v>M</v>
      </c>
      <c r="E291" s="63" t="str">
        <f>PROPER('Lane 4'!G33)</f>
        <v/>
      </c>
      <c r="F291" s="63" t="str">
        <f>PROPER('Lane 4'!H33)</f>
        <v/>
      </c>
      <c r="G291" s="64" t="e">
        <f>VLOOKUP(Instructions!$C$29,Clubs_Info,3,FALSE)</f>
        <v>#N/A</v>
      </c>
      <c r="H291" s="65">
        <f>'Lane 4'!I33</f>
        <v>0</v>
      </c>
      <c r="I291" s="63">
        <f>'Lane 4'!F33</f>
        <v>0</v>
      </c>
      <c r="J291" s="62" t="str">
        <f t="shared" si="15"/>
        <v>1900/01/00</v>
      </c>
      <c r="K291" s="70"/>
      <c r="L291" s="85" t="str">
        <f t="shared" si="13"/>
        <v/>
      </c>
    </row>
    <row r="292" spans="2:12" s="54" customFormat="1" x14ac:dyDescent="0.2">
      <c r="B292" s="62">
        <v>4</v>
      </c>
      <c r="C292" s="54">
        <v>20</v>
      </c>
      <c r="D292" s="63" t="str">
        <f>IF(LEFT('Lane 4'!J34,1)="M","M",IF(LEFT('Lane 4'!J34,1)="B","M",IF(LEFT('Lane 4'!J34,1)="O","M",IF(LEFT('Lane 4'!J34,1)="F","F",IF(LEFT('Lane 4'!J34,1)="G","F","ERROR")))))</f>
        <v>F</v>
      </c>
      <c r="E292" s="63" t="str">
        <f>PROPER('Lane 4'!G34)</f>
        <v/>
      </c>
      <c r="F292" s="63" t="str">
        <f>PROPER('Lane 4'!H34)</f>
        <v/>
      </c>
      <c r="G292" s="64" t="e">
        <f>VLOOKUP(Instructions!$C$29,Clubs_Info,3,FALSE)</f>
        <v>#N/A</v>
      </c>
      <c r="H292" s="65">
        <f>'Lane 4'!I34</f>
        <v>0</v>
      </c>
      <c r="I292" s="63">
        <f>'Lane 4'!F34</f>
        <v>0</v>
      </c>
      <c r="J292" s="62" t="str">
        <f t="shared" si="15"/>
        <v>1900/01/00</v>
      </c>
      <c r="K292" s="70"/>
      <c r="L292" s="85" t="str">
        <f t="shared" si="13"/>
        <v/>
      </c>
    </row>
    <row r="293" spans="2:12" s="54" customFormat="1" x14ac:dyDescent="0.2">
      <c r="B293" s="62">
        <v>4</v>
      </c>
      <c r="C293" s="54">
        <v>21</v>
      </c>
      <c r="D293" s="63" t="str">
        <f>IF(LEFT('Lane 4'!J35,1)="M","M",IF(LEFT('Lane 4'!J35,1)="B","M",IF(LEFT('Lane 4'!J35,1)="O","M",IF(LEFT('Lane 4'!J35,1)="F","F",IF(LEFT('Lane 4'!J35,1)="G","F","ERROR")))))</f>
        <v>M</v>
      </c>
      <c r="E293" s="63" t="str">
        <f>PROPER('Lane 4'!G35)</f>
        <v/>
      </c>
      <c r="F293" s="63" t="str">
        <f>PROPER('Lane 4'!H35)</f>
        <v/>
      </c>
      <c r="G293" s="64" t="e">
        <f>VLOOKUP(Instructions!$C$29,Clubs_Info,3,FALSE)</f>
        <v>#N/A</v>
      </c>
      <c r="H293" s="65">
        <f>'Lane 4'!I35</f>
        <v>0</v>
      </c>
      <c r="I293" s="63">
        <f>'Lane 4'!F35</f>
        <v>0</v>
      </c>
      <c r="J293" s="62" t="str">
        <f t="shared" si="15"/>
        <v>1900/01/00</v>
      </c>
      <c r="K293" s="70"/>
      <c r="L293" s="85" t="str">
        <f t="shared" si="13"/>
        <v/>
      </c>
    </row>
    <row r="294" spans="2:12" s="54" customFormat="1" x14ac:dyDescent="0.2">
      <c r="B294" s="62">
        <v>4</v>
      </c>
      <c r="C294" s="54">
        <v>22</v>
      </c>
      <c r="D294" s="63" t="str">
        <f>IF(LEFT('Lane 4'!J36,1)="M","M",IF(LEFT('Lane 4'!J36,1)="B","M",IF(LEFT('Lane 4'!J36,1)="O","M",IF(LEFT('Lane 4'!J36,1)="F","F",IF(LEFT('Lane 4'!J36,1)="G","F","ERROR")))))</f>
        <v>F</v>
      </c>
      <c r="E294" s="63" t="str">
        <f>PROPER('Lane 4'!G36)</f>
        <v/>
      </c>
      <c r="F294" s="63" t="str">
        <f>PROPER('Lane 4'!H36)</f>
        <v/>
      </c>
      <c r="G294" s="64" t="e">
        <f>VLOOKUP(Instructions!$C$29,Clubs_Info,3,FALSE)</f>
        <v>#N/A</v>
      </c>
      <c r="H294" s="65">
        <f>'Lane 4'!I36</f>
        <v>0</v>
      </c>
      <c r="I294" s="63">
        <f>'Lane 4'!F36</f>
        <v>0</v>
      </c>
      <c r="J294" s="62" t="str">
        <f t="shared" si="15"/>
        <v>1900/01/00</v>
      </c>
      <c r="K294" s="70"/>
      <c r="L294" s="85" t="str">
        <f t="shared" si="13"/>
        <v/>
      </c>
    </row>
    <row r="295" spans="2:12" s="54" customFormat="1" x14ac:dyDescent="0.2">
      <c r="B295" s="62">
        <v>4</v>
      </c>
      <c r="C295" s="54">
        <v>23</v>
      </c>
      <c r="D295" s="63" t="str">
        <f>IF(LEFT('Lane 4'!J37,1)="M","M",IF(LEFT('Lane 4'!J37,1)="B","M",IF(LEFT('Lane 4'!J37,1)="O","M",IF(LEFT('Lane 4'!J37,1)="F","F",IF(LEFT('Lane 4'!J37,1)="G","F","ERROR")))))</f>
        <v>M</v>
      </c>
      <c r="E295" s="63" t="str">
        <f>PROPER('Lane 4'!G37)</f>
        <v/>
      </c>
      <c r="F295" s="63" t="str">
        <f>PROPER('Lane 4'!H37)</f>
        <v/>
      </c>
      <c r="G295" s="64" t="e">
        <f>VLOOKUP(Instructions!$C$29,Clubs_Info,3,FALSE)</f>
        <v>#N/A</v>
      </c>
      <c r="H295" s="65">
        <f>'Lane 4'!I37</f>
        <v>0</v>
      </c>
      <c r="I295" s="63">
        <f>'Lane 4'!F37</f>
        <v>0</v>
      </c>
      <c r="J295" s="62" t="str">
        <f t="shared" si="15"/>
        <v>1900/01/00</v>
      </c>
      <c r="K295" s="70"/>
      <c r="L295" s="85" t="str">
        <f t="shared" si="13"/>
        <v/>
      </c>
    </row>
    <row r="296" spans="2:12" s="54" customFormat="1" x14ac:dyDescent="0.2">
      <c r="B296" s="62">
        <v>4</v>
      </c>
      <c r="C296" s="54">
        <v>24</v>
      </c>
      <c r="D296" s="63" t="str">
        <f>IF(LEFT('Lane 4'!J38,1)="M","M",IF(LEFT('Lane 4'!J38,1)="B","M",IF(LEFT('Lane 4'!J38,1)="O","M",IF(LEFT('Lane 4'!J38,1)="F","F",IF(LEFT('Lane 4'!J38,1)="G","F","ERROR")))))</f>
        <v>F</v>
      </c>
      <c r="E296" s="63" t="str">
        <f>PROPER('Lane 4'!G38)</f>
        <v/>
      </c>
      <c r="F296" s="63" t="str">
        <f>PROPER('Lane 4'!H38)</f>
        <v/>
      </c>
      <c r="G296" s="64" t="e">
        <f>VLOOKUP(Instructions!$C$29,Clubs_Info,3,FALSE)</f>
        <v>#N/A</v>
      </c>
      <c r="H296" s="65">
        <f>'Lane 4'!I38</f>
        <v>0</v>
      </c>
      <c r="I296" s="63">
        <f>'Lane 4'!F38</f>
        <v>0</v>
      </c>
      <c r="J296" s="62" t="str">
        <f t="shared" si="15"/>
        <v>1900/01/00</v>
      </c>
      <c r="K296" s="70"/>
      <c r="L296" s="85" t="str">
        <f t="shared" si="13"/>
        <v/>
      </c>
    </row>
    <row r="297" spans="2:12" s="54" customFormat="1" x14ac:dyDescent="0.2">
      <c r="B297" s="62">
        <v>4</v>
      </c>
      <c r="C297" s="54">
        <v>25</v>
      </c>
      <c r="D297" s="63" t="str">
        <f>IF(LEFT('Lane 4'!J39,1)="M","M",IF(LEFT('Lane 4'!J39,1)="B","M",IF(LEFT('Lane 4'!J39,1)="O","M",IF(LEFT('Lane 4'!J39,1)="F","F",IF(LEFT('Lane 4'!J39,1)="G","F","ERROR")))))</f>
        <v>M</v>
      </c>
      <c r="E297" s="63" t="str">
        <f>PROPER('Lane 4'!G39)</f>
        <v/>
      </c>
      <c r="F297" s="63" t="str">
        <f>PROPER('Lane 4'!H39)</f>
        <v/>
      </c>
      <c r="G297" s="64" t="e">
        <f>VLOOKUP(Instructions!$C$29,Clubs_Info,3,FALSE)</f>
        <v>#N/A</v>
      </c>
      <c r="H297" s="65">
        <f>'Lane 4'!I39</f>
        <v>0</v>
      </c>
      <c r="I297" s="63">
        <f>'Lane 4'!F39</f>
        <v>0</v>
      </c>
      <c r="J297" s="62" t="str">
        <f t="shared" si="15"/>
        <v>1900/01/00</v>
      </c>
      <c r="K297" s="70"/>
      <c r="L297" s="85" t="str">
        <f t="shared" si="13"/>
        <v/>
      </c>
    </row>
    <row r="298" spans="2:12" s="54" customFormat="1" x14ac:dyDescent="0.2">
      <c r="B298" s="62">
        <v>4</v>
      </c>
      <c r="C298" s="54">
        <v>26</v>
      </c>
      <c r="D298" s="63" t="str">
        <f>IF(LEFT('Lane 4'!J40,1)="M","M",IF(LEFT('Lane 4'!J40,1)="B","M",IF(LEFT('Lane 4'!J40,1)="O","M",IF(LEFT('Lane 4'!J40,1)="F","F",IF(LEFT('Lane 4'!J40,1)="G","F","ERROR")))))</f>
        <v>F</v>
      </c>
      <c r="E298" s="63" t="str">
        <f>PROPER('Lane 4'!G40)</f>
        <v/>
      </c>
      <c r="F298" s="63" t="str">
        <f>PROPER('Lane 4'!H40)</f>
        <v/>
      </c>
      <c r="G298" s="64" t="e">
        <f>VLOOKUP(Instructions!$C$29,Clubs_Info,3,FALSE)</f>
        <v>#N/A</v>
      </c>
      <c r="H298" s="65">
        <f>'Lane 4'!I40</f>
        <v>0</v>
      </c>
      <c r="I298" s="63">
        <f>'Lane 4'!F40</f>
        <v>0</v>
      </c>
      <c r="J298" s="62" t="str">
        <f t="shared" si="15"/>
        <v>1900/01/00</v>
      </c>
      <c r="K298" s="70"/>
      <c r="L298" s="85" t="str">
        <f t="shared" si="13"/>
        <v/>
      </c>
    </row>
    <row r="299" spans="2:12" s="54" customFormat="1" x14ac:dyDescent="0.2">
      <c r="B299" s="62">
        <v>4</v>
      </c>
      <c r="C299" s="54">
        <v>27</v>
      </c>
      <c r="D299" s="63" t="str">
        <f>IF(LEFT('Lane 4'!J41,1)="M","M",IF(LEFT('Lane 4'!J41,1)="B","M",IF(LEFT('Lane 4'!J41,1)="O","M",IF(LEFT('Lane 4'!J41,1)="F","F",IF(LEFT('Lane 4'!J41,1)="G","F","ERROR")))))</f>
        <v>M</v>
      </c>
      <c r="E299" s="63" t="str">
        <f>PROPER('Lane 4'!G41)</f>
        <v/>
      </c>
      <c r="F299" s="63" t="str">
        <f>PROPER('Lane 4'!H41)</f>
        <v/>
      </c>
      <c r="G299" s="64" t="e">
        <f>VLOOKUP(Instructions!$C$29,Clubs_Info,3,FALSE)</f>
        <v>#N/A</v>
      </c>
      <c r="H299" s="65">
        <f>'Lane 4'!I41</f>
        <v>0</v>
      </c>
      <c r="I299" s="63">
        <f>'Lane 4'!F41</f>
        <v>0</v>
      </c>
      <c r="J299" s="62" t="str">
        <f t="shared" si="15"/>
        <v>1900/01/00</v>
      </c>
      <c r="K299" s="70"/>
      <c r="L299" s="85" t="str">
        <f t="shared" si="13"/>
        <v/>
      </c>
    </row>
    <row r="300" spans="2:12" s="54" customFormat="1" x14ac:dyDescent="0.2">
      <c r="B300" s="62">
        <v>4</v>
      </c>
      <c r="C300" s="54">
        <v>28</v>
      </c>
      <c r="D300" s="63" t="str">
        <f>IF(LEFT('Lane 4'!J42,1)="M","M",IF(LEFT('Lane 4'!J42,1)="B","M",IF(LEFT('Lane 4'!J42,1)="O","M",IF(LEFT('Lane 4'!J42,1)="F","F",IF(LEFT('Lane 4'!J42,1)="G","F","ERROR")))))</f>
        <v>F</v>
      </c>
      <c r="E300" s="63" t="str">
        <f>PROPER('Lane 4'!G42)</f>
        <v/>
      </c>
      <c r="F300" s="63" t="str">
        <f>PROPER('Lane 4'!H42)</f>
        <v/>
      </c>
      <c r="G300" s="64" t="e">
        <f>VLOOKUP(Instructions!$C$29,Clubs_Info,3,FALSE)</f>
        <v>#N/A</v>
      </c>
      <c r="H300" s="65">
        <f>'Lane 4'!I42</f>
        <v>0</v>
      </c>
      <c r="I300" s="63">
        <f>'Lane 4'!F42</f>
        <v>0</v>
      </c>
      <c r="J300" s="62" t="str">
        <f t="shared" si="15"/>
        <v>1900/01/00</v>
      </c>
      <c r="K300" s="70"/>
      <c r="L300" s="85" t="str">
        <f t="shared" si="13"/>
        <v/>
      </c>
    </row>
    <row r="301" spans="2:12" s="54" customFormat="1" x14ac:dyDescent="0.2">
      <c r="B301" s="62">
        <v>4</v>
      </c>
      <c r="C301" s="54">
        <v>29</v>
      </c>
      <c r="D301" s="63" t="str">
        <f>IF(LEFT('Lane 4'!J43,1)="M","M",IF(LEFT('Lane 4'!J43,1)="B","M",IF(LEFT('Lane 4'!J43,1)="O","M",IF(LEFT('Lane 4'!J43,1)="F","F",IF(LEFT('Lane 4'!J43,1)="G","F","ERROR")))))</f>
        <v>M</v>
      </c>
      <c r="E301" s="63" t="str">
        <f>PROPER('Lane 4'!G43)</f>
        <v/>
      </c>
      <c r="F301" s="63" t="str">
        <f>PROPER('Lane 4'!H43)</f>
        <v/>
      </c>
      <c r="G301" s="64" t="e">
        <f>VLOOKUP(Instructions!$C$29,Clubs_Info,3,FALSE)</f>
        <v>#N/A</v>
      </c>
      <c r="H301" s="65">
        <f>'Lane 4'!I43</f>
        <v>0</v>
      </c>
      <c r="I301" s="63">
        <f>'Lane 4'!F43</f>
        <v>0</v>
      </c>
      <c r="J301" s="62" t="str">
        <f t="shared" si="15"/>
        <v>1900/01/00</v>
      </c>
      <c r="K301" s="70"/>
      <c r="L301" s="85" t="str">
        <f t="shared" si="13"/>
        <v/>
      </c>
    </row>
    <row r="302" spans="2:12" s="54" customFormat="1" x14ac:dyDescent="0.2">
      <c r="B302" s="62">
        <v>4</v>
      </c>
      <c r="C302" s="54">
        <v>30</v>
      </c>
      <c r="D302" s="63" t="str">
        <f>IF(LEFT('Lane 4'!J44,1)="M","M",IF(LEFT('Lane 4'!J44,1)="B","M",IF(LEFT('Lane 4'!J44,1)="O","M",IF(LEFT('Lane 4'!J44,1)="F","F",IF(LEFT('Lane 4'!J44,1)="G","F","ERROR")))))</f>
        <v>F</v>
      </c>
      <c r="E302" s="63" t="str">
        <f>PROPER('Lane 4'!G44)</f>
        <v/>
      </c>
      <c r="F302" s="63" t="str">
        <f>PROPER('Lane 4'!H44)</f>
        <v/>
      </c>
      <c r="G302" s="64" t="e">
        <f>VLOOKUP(Instructions!$C$29,Clubs_Info,3,FALSE)</f>
        <v>#N/A</v>
      </c>
      <c r="H302" s="65">
        <f>'Lane 4'!I44</f>
        <v>0</v>
      </c>
      <c r="I302" s="63">
        <f>'Lane 4'!F44</f>
        <v>0</v>
      </c>
      <c r="J302" s="62" t="str">
        <f t="shared" si="15"/>
        <v>1900/01/00</v>
      </c>
      <c r="K302" s="70"/>
      <c r="L302" s="85" t="str">
        <f t="shared" si="13"/>
        <v/>
      </c>
    </row>
    <row r="303" spans="2:12" s="54" customFormat="1" x14ac:dyDescent="0.2">
      <c r="B303" s="62">
        <v>4</v>
      </c>
      <c r="C303" s="54">
        <v>31</v>
      </c>
      <c r="D303" s="63" t="str">
        <f>IF(LEFT('Lane 4'!J45,1)="M","M",IF(LEFT('Lane 4'!J45,1)="B","M",IF(LEFT('Lane 4'!J45,1)="O","M",IF(LEFT('Lane 4'!J45,1)="F","F",IF(LEFT('Lane 4'!J45,1)="G","F","ERROR")))))</f>
        <v>M</v>
      </c>
      <c r="E303" s="63" t="str">
        <f>PROPER('Lane 4'!G45)</f>
        <v/>
      </c>
      <c r="F303" s="63" t="str">
        <f>PROPER('Lane 4'!H45)</f>
        <v/>
      </c>
      <c r="G303" s="64" t="e">
        <f>VLOOKUP(Instructions!$C$29,Clubs_Info,3,FALSE)</f>
        <v>#N/A</v>
      </c>
      <c r="H303" s="65">
        <f>'Lane 4'!I45</f>
        <v>0</v>
      </c>
      <c r="I303" s="63">
        <f>'Lane 4'!F45</f>
        <v>0</v>
      </c>
      <c r="J303" s="62" t="str">
        <f t="shared" si="15"/>
        <v>1900/01/00</v>
      </c>
      <c r="K303" s="70"/>
      <c r="L303" s="85" t="str">
        <f t="shared" si="13"/>
        <v/>
      </c>
    </row>
    <row r="304" spans="2:12" s="54" customFormat="1" x14ac:dyDescent="0.2">
      <c r="B304" s="62">
        <v>4</v>
      </c>
      <c r="C304" s="54">
        <v>32</v>
      </c>
      <c r="D304" s="63" t="str">
        <f>IF(LEFT('Lane 4'!J46,1)="M","M",IF(LEFT('Lane 4'!J46,1)="B","M",IF(LEFT('Lane 4'!J46,1)="O","M",IF(LEFT('Lane 4'!J46,1)="F","F",IF(LEFT('Lane 4'!J46,1)="G","F","ERROR")))))</f>
        <v>F</v>
      </c>
      <c r="E304" s="63" t="str">
        <f>PROPER('Lane 4'!G46)</f>
        <v/>
      </c>
      <c r="F304" s="63" t="str">
        <f>PROPER('Lane 4'!H46)</f>
        <v/>
      </c>
      <c r="G304" s="64" t="e">
        <f>VLOOKUP(Instructions!$C$29,Clubs_Info,3,FALSE)</f>
        <v>#N/A</v>
      </c>
      <c r="H304" s="65">
        <f>'Lane 4'!I46</f>
        <v>0</v>
      </c>
      <c r="I304" s="63">
        <f>'Lane 4'!F46</f>
        <v>0</v>
      </c>
      <c r="J304" s="62" t="str">
        <f t="shared" si="15"/>
        <v>1900/01/00</v>
      </c>
      <c r="K304" s="70"/>
      <c r="L304" s="85" t="str">
        <f t="shared" si="13"/>
        <v/>
      </c>
    </row>
    <row r="305" spans="2:12" s="54" customFormat="1" x14ac:dyDescent="0.2">
      <c r="B305" s="62">
        <v>4</v>
      </c>
      <c r="C305" s="54">
        <v>33</v>
      </c>
      <c r="D305" s="63" t="str">
        <f>IF(LEFT('Lane 4'!J47,1)="M","M",IF(LEFT('Lane 4'!J47,1)="B","M",IF(LEFT('Lane 4'!J47,1)="O","M",IF(LEFT('Lane 4'!J47,1)="F","F",IF(LEFT('Lane 4'!J47,1)="G","F","ERROR")))))</f>
        <v>M</v>
      </c>
      <c r="E305" s="63" t="str">
        <f>PROPER('Lane 4'!G47)</f>
        <v/>
      </c>
      <c r="F305" s="63" t="str">
        <f>PROPER('Lane 4'!H47)</f>
        <v/>
      </c>
      <c r="G305" s="64" t="e">
        <f>VLOOKUP(Instructions!$C$29,Clubs_Info,3,FALSE)</f>
        <v>#N/A</v>
      </c>
      <c r="H305" s="65">
        <f>'Lane 4'!I47</f>
        <v>0</v>
      </c>
      <c r="I305" s="63">
        <f>'Lane 4'!F47</f>
        <v>0</v>
      </c>
      <c r="J305" s="62" t="str">
        <f t="shared" si="15"/>
        <v>1900/01/00</v>
      </c>
      <c r="K305" s="70"/>
      <c r="L305" s="85" t="str">
        <f t="shared" si="13"/>
        <v/>
      </c>
    </row>
    <row r="306" spans="2:12" s="54" customFormat="1" x14ac:dyDescent="0.2">
      <c r="B306" s="62">
        <v>4</v>
      </c>
      <c r="C306" s="54">
        <v>34</v>
      </c>
      <c r="D306" s="63" t="str">
        <f>IF(LEFT('Lane 4'!J48,1)="M","M",IF(LEFT('Lane 4'!J48,1)="B","M",IF(LEFT('Lane 4'!J48,1)="O","M",IF(LEFT('Lane 4'!J48,1)="F","F",IF(LEFT('Lane 4'!J48,1)="G","F","ERROR")))))</f>
        <v>F</v>
      </c>
      <c r="E306" s="63" t="str">
        <f>PROPER('Lane 4'!G48)</f>
        <v/>
      </c>
      <c r="F306" s="63" t="str">
        <f>PROPER('Lane 4'!H48)</f>
        <v/>
      </c>
      <c r="G306" s="64" t="e">
        <f>VLOOKUP(Instructions!$C$29,Clubs_Info,3,FALSE)</f>
        <v>#N/A</v>
      </c>
      <c r="H306" s="65">
        <f>'Lane 4'!I48</f>
        <v>0</v>
      </c>
      <c r="I306" s="63">
        <f>'Lane 4'!F48</f>
        <v>0</v>
      </c>
      <c r="J306" s="62" t="str">
        <f t="shared" si="15"/>
        <v>1900/01/00</v>
      </c>
      <c r="K306" s="70"/>
      <c r="L306" s="85" t="str">
        <f t="shared" si="13"/>
        <v/>
      </c>
    </row>
    <row r="307" spans="2:12" s="54" customFormat="1" x14ac:dyDescent="0.2">
      <c r="B307" s="62">
        <v>4</v>
      </c>
      <c r="C307" s="54">
        <v>35</v>
      </c>
      <c r="D307" s="63" t="str">
        <f>IF(LEFT('Lane 4'!J49,1)="M","M",IF(LEFT('Lane 4'!J49,1)="B","M",IF(LEFT('Lane 4'!J49,1)="O","M",IF(LEFT('Lane 4'!J49,1)="F","F",IF(LEFT('Lane 4'!J49,1)="G","F","ERROR")))))</f>
        <v>M</v>
      </c>
      <c r="E307" s="63" t="str">
        <f>PROPER('Lane 4'!G49)</f>
        <v/>
      </c>
      <c r="F307" s="63" t="str">
        <f>PROPER('Lane 4'!H49)</f>
        <v/>
      </c>
      <c r="G307" s="64" t="e">
        <f>VLOOKUP(Instructions!$C$29,Clubs_Info,3,FALSE)</f>
        <v>#N/A</v>
      </c>
      <c r="H307" s="65">
        <f>'Lane 4'!I49</f>
        <v>0</v>
      </c>
      <c r="I307" s="63">
        <f>'Lane 4'!F49</f>
        <v>0</v>
      </c>
      <c r="J307" s="62" t="str">
        <f t="shared" si="15"/>
        <v>1900/01/00</v>
      </c>
      <c r="K307" s="70"/>
      <c r="L307" s="85" t="str">
        <f t="shared" si="13"/>
        <v/>
      </c>
    </row>
    <row r="308" spans="2:12" s="54" customFormat="1" x14ac:dyDescent="0.2">
      <c r="B308" s="62">
        <v>4</v>
      </c>
      <c r="C308" s="54">
        <v>36</v>
      </c>
      <c r="D308" s="63" t="str">
        <f>IF(LEFT('Lane 4'!J50,1)="M","M",IF(LEFT('Lane 4'!J50,1)="B","M",IF(LEFT('Lane 4'!J50,1)="O","M",IF(LEFT('Lane 4'!J50,1)="F","F",IF(LEFT('Lane 4'!J50,1)="G","F","ERROR")))))</f>
        <v>F</v>
      </c>
      <c r="E308" s="63" t="str">
        <f>PROPER('Lane 4'!G50)</f>
        <v/>
      </c>
      <c r="F308" s="63" t="str">
        <f>PROPER('Lane 4'!H50)</f>
        <v/>
      </c>
      <c r="G308" s="64" t="e">
        <f>VLOOKUP(Instructions!$C$29,Clubs_Info,3,FALSE)</f>
        <v>#N/A</v>
      </c>
      <c r="H308" s="65">
        <f>'Lane 4'!I50</f>
        <v>0</v>
      </c>
      <c r="I308" s="63">
        <f>'Lane 4'!F50</f>
        <v>0</v>
      </c>
      <c r="J308" s="62" t="str">
        <f t="shared" si="15"/>
        <v>1900/01/00</v>
      </c>
      <c r="K308" s="70"/>
      <c r="L308" s="85" t="str">
        <f t="shared" si="13"/>
        <v/>
      </c>
    </row>
    <row r="309" spans="2:12" s="54" customFormat="1" x14ac:dyDescent="0.2">
      <c r="B309" s="62">
        <v>4</v>
      </c>
      <c r="C309" s="54">
        <v>37</v>
      </c>
      <c r="D309" s="63" t="str">
        <f>IF(LEFT('Lane 4'!J51,1)="M","M",IF(LEFT('Lane 4'!J51,1)="B","M",IF(LEFT('Lane 4'!J51,1)="O","M",IF(LEFT('Lane 4'!J51,1)="F","F",IF(LEFT('Lane 4'!J51,1)="G","F","ERROR")))))</f>
        <v>M</v>
      </c>
      <c r="E309" s="63" t="str">
        <f>PROPER('Lane 4'!G51)</f>
        <v/>
      </c>
      <c r="F309" s="63" t="str">
        <f>PROPER('Lane 4'!H51)</f>
        <v/>
      </c>
      <c r="G309" s="64" t="e">
        <f>VLOOKUP(Instructions!$C$29,Clubs_Info,3,FALSE)</f>
        <v>#N/A</v>
      </c>
      <c r="H309" s="65">
        <f>'Lane 4'!I51</f>
        <v>0</v>
      </c>
      <c r="I309" s="63">
        <f>'Lane 4'!F51</f>
        <v>0</v>
      </c>
      <c r="J309" s="62" t="str">
        <f t="shared" si="15"/>
        <v>1900/01/00</v>
      </c>
      <c r="K309" s="70"/>
      <c r="L309" s="85" t="str">
        <f t="shared" si="13"/>
        <v/>
      </c>
    </row>
    <row r="310" spans="2:12" s="54" customFormat="1" x14ac:dyDescent="0.2">
      <c r="B310" s="62">
        <v>4</v>
      </c>
      <c r="C310" s="54">
        <v>38</v>
      </c>
      <c r="D310" s="63" t="str">
        <f>IF(LEFT('Lane 4'!J52,1)="M","M",IF(LEFT('Lane 4'!J52,1)="B","M",IF(LEFT('Lane 4'!J52,1)="O","M",IF(LEFT('Lane 4'!J52,1)="F","F",IF(LEFT('Lane 4'!J52,1)="G","F","ERROR")))))</f>
        <v>F</v>
      </c>
      <c r="E310" s="63" t="str">
        <f>PROPER('Lane 4'!G52)</f>
        <v/>
      </c>
      <c r="F310" s="63" t="str">
        <f>PROPER('Lane 4'!H52)</f>
        <v/>
      </c>
      <c r="G310" s="64" t="e">
        <f>VLOOKUP(Instructions!$C$29,Clubs_Info,3,FALSE)</f>
        <v>#N/A</v>
      </c>
      <c r="H310" s="65">
        <f>'Lane 4'!I52</f>
        <v>0</v>
      </c>
      <c r="I310" s="63">
        <f>'Lane 4'!F52</f>
        <v>0</v>
      </c>
      <c r="J310" s="62" t="str">
        <f t="shared" si="15"/>
        <v>1900/01/00</v>
      </c>
      <c r="K310" s="70"/>
      <c r="L310" s="85" t="str">
        <f t="shared" si="13"/>
        <v/>
      </c>
    </row>
    <row r="311" spans="2:12" s="54" customFormat="1" x14ac:dyDescent="0.2">
      <c r="B311" s="62">
        <v>4</v>
      </c>
      <c r="C311" s="54">
        <v>39</v>
      </c>
      <c r="D311" s="63" t="str">
        <f>IF(LEFT('Lane 4'!J53,1)="M","M",IF(LEFT('Lane 4'!J53,1)="B","M",IF(LEFT('Lane 4'!J53,1)="O","M",IF(LEFT('Lane 4'!J53,1)="F","F",IF(LEFT('Lane 4'!J53,1)="G","F","ERROR")))))</f>
        <v>M</v>
      </c>
      <c r="E311" s="63" t="str">
        <f>PROPER('Lane 4'!G53)</f>
        <v/>
      </c>
      <c r="F311" s="63" t="str">
        <f>PROPER('Lane 4'!H53)</f>
        <v/>
      </c>
      <c r="G311" s="64" t="e">
        <f>VLOOKUP(Instructions!$C$29,Clubs_Info,3,FALSE)</f>
        <v>#N/A</v>
      </c>
      <c r="H311" s="65">
        <f>'Lane 4'!I53</f>
        <v>0</v>
      </c>
      <c r="I311" s="63">
        <f>'Lane 4'!F53</f>
        <v>0</v>
      </c>
      <c r="J311" s="62" t="str">
        <f t="shared" si="15"/>
        <v>1900/01/00</v>
      </c>
      <c r="K311" s="70"/>
      <c r="L311" s="85" t="str">
        <f t="shared" si="13"/>
        <v/>
      </c>
    </row>
    <row r="312" spans="2:12" s="54" customFormat="1" x14ac:dyDescent="0.2">
      <c r="B312" s="62">
        <v>4</v>
      </c>
      <c r="C312" s="54">
        <v>40</v>
      </c>
      <c r="D312" s="63" t="str">
        <f>IF(LEFT('Lane 4'!J54,1)="M","M",IF(LEFT('Lane 4'!J54,1)="B","M",IF(LEFT('Lane 4'!J54,1)="O","M",IF(LEFT('Lane 4'!J54,1)="F","F",IF(LEFT('Lane 4'!J54,1)="G","F","ERROR")))))</f>
        <v>F</v>
      </c>
      <c r="E312" s="63" t="str">
        <f>PROPER('Lane 4'!G54)</f>
        <v/>
      </c>
      <c r="F312" s="63" t="str">
        <f>PROPER('Lane 4'!H54)</f>
        <v/>
      </c>
      <c r="G312" s="64" t="e">
        <f>VLOOKUP(Instructions!$C$29,Clubs_Info,3,FALSE)</f>
        <v>#N/A</v>
      </c>
      <c r="H312" s="65">
        <f>'Lane 4'!I54</f>
        <v>0</v>
      </c>
      <c r="I312" s="63">
        <f>'Lane 4'!F54</f>
        <v>0</v>
      </c>
      <c r="J312" s="62" t="str">
        <f t="shared" si="15"/>
        <v>1900/01/00</v>
      </c>
      <c r="K312" s="70"/>
      <c r="L312" s="85" t="str">
        <f t="shared" si="13"/>
        <v/>
      </c>
    </row>
    <row r="313" spans="2:12" s="54" customFormat="1" x14ac:dyDescent="0.2">
      <c r="B313" s="62">
        <v>4</v>
      </c>
      <c r="C313" s="54">
        <v>41</v>
      </c>
      <c r="D313" s="63" t="str">
        <f>IF(LEFT('Lane 4'!J55,1)="M","M",IF(LEFT('Lane 4'!J55,1)="B","M",IF(LEFT('Lane 4'!J55,1)="O","M",IF(LEFT('Lane 4'!J55,1)="F","F",IF(LEFT('Lane 4'!J55,1)="G","F","ERROR")))))</f>
        <v>M</v>
      </c>
      <c r="E313" s="63" t="str">
        <f>PROPER('Lane 4'!G55)</f>
        <v/>
      </c>
      <c r="F313" s="63" t="str">
        <f>PROPER('Lane 4'!H55)</f>
        <v/>
      </c>
      <c r="G313" s="64" t="e">
        <f>VLOOKUP(Instructions!$C$29,Clubs_Info,3,FALSE)</f>
        <v>#N/A</v>
      </c>
      <c r="H313" s="65">
        <f>'Lane 4'!I55</f>
        <v>0</v>
      </c>
      <c r="I313" s="63">
        <f>'Lane 4'!F55</f>
        <v>0</v>
      </c>
      <c r="J313" s="62" t="str">
        <f t="shared" si="15"/>
        <v>1900/01/00</v>
      </c>
      <c r="K313" s="70"/>
      <c r="L313" s="85" t="str">
        <f t="shared" si="13"/>
        <v/>
      </c>
    </row>
    <row r="314" spans="2:12" s="54" customFormat="1" x14ac:dyDescent="0.2">
      <c r="B314" s="62">
        <v>4</v>
      </c>
      <c r="C314" s="54">
        <v>42</v>
      </c>
      <c r="D314" s="63" t="str">
        <f>IF(LEFT('Lane 4'!J56,1)="M","M",IF(LEFT('Lane 4'!J56,1)="B","M",IF(LEFT('Lane 4'!J56,1)="O","M",IF(LEFT('Lane 4'!J56,1)="F","F",IF(LEFT('Lane 4'!J56,1)="G","F","ERROR")))))</f>
        <v>F</v>
      </c>
      <c r="E314" s="63" t="str">
        <f>PROPER('Lane 4'!G56)</f>
        <v/>
      </c>
      <c r="F314" s="63" t="str">
        <f>PROPER('Lane 4'!H56)</f>
        <v/>
      </c>
      <c r="G314" s="64" t="e">
        <f>VLOOKUP(Instructions!$C$29,Clubs_Info,3,FALSE)</f>
        <v>#N/A</v>
      </c>
      <c r="H314" s="65">
        <f>'Lane 4'!I56</f>
        <v>0</v>
      </c>
      <c r="I314" s="63">
        <f>'Lane 4'!F56</f>
        <v>0</v>
      </c>
      <c r="J314" s="62" t="str">
        <f t="shared" si="15"/>
        <v>1900/01/00</v>
      </c>
      <c r="K314" s="70"/>
      <c r="L314" s="85" t="str">
        <f t="shared" si="13"/>
        <v/>
      </c>
    </row>
    <row r="315" spans="2:12" s="54" customFormat="1" x14ac:dyDescent="0.2">
      <c r="B315" s="62">
        <v>4</v>
      </c>
      <c r="C315" s="54">
        <v>43</v>
      </c>
      <c r="D315" s="63" t="str">
        <f>IF(LEFT('Lane 4'!J57,1)="M","M",IF(LEFT('Lane 4'!J57,1)="B","M",IF(LEFT('Lane 4'!J57,1)="O","M",IF(LEFT('Lane 4'!J57,1)="F","F",IF(LEFT('Lane 4'!J57,1)="G","F","ERROR")))))</f>
        <v>M</v>
      </c>
      <c r="E315" s="63" t="str">
        <f>PROPER('Lane 4'!G57)</f>
        <v/>
      </c>
      <c r="F315" s="63" t="str">
        <f>PROPER('Lane 4'!H57)</f>
        <v/>
      </c>
      <c r="G315" s="64" t="e">
        <f>VLOOKUP(Instructions!$C$29,Clubs_Info,3,FALSE)</f>
        <v>#N/A</v>
      </c>
      <c r="H315" s="65">
        <f>'Lane 4'!I57</f>
        <v>0</v>
      </c>
      <c r="I315" s="63">
        <f>'Lane 4'!F57</f>
        <v>0</v>
      </c>
      <c r="J315" s="62" t="str">
        <f t="shared" si="15"/>
        <v>1900/01/00</v>
      </c>
      <c r="K315" s="70"/>
      <c r="L315" s="85" t="str">
        <f t="shared" si="13"/>
        <v/>
      </c>
    </row>
    <row r="316" spans="2:12" s="54" customFormat="1" x14ac:dyDescent="0.2">
      <c r="B316" s="62">
        <v>4</v>
      </c>
      <c r="C316" s="54">
        <v>44</v>
      </c>
      <c r="D316" s="63" t="str">
        <f>IF(LEFT('Lane 4'!J58,1)="M","M",IF(LEFT('Lane 4'!J58,1)="B","M",IF(LEFT('Lane 4'!J58,1)="O","M",IF(LEFT('Lane 4'!J58,1)="F","F",IF(LEFT('Lane 4'!J58,1)="G","F","ERROR")))))</f>
        <v>F</v>
      </c>
      <c r="E316" s="63" t="str">
        <f>PROPER('Lane 4'!G58)</f>
        <v/>
      </c>
      <c r="F316" s="63" t="str">
        <f>PROPER('Lane 4'!H58)</f>
        <v/>
      </c>
      <c r="G316" s="64" t="e">
        <f>VLOOKUP(Instructions!$C$29,Clubs_Info,3,FALSE)</f>
        <v>#N/A</v>
      </c>
      <c r="H316" s="65">
        <f>'Lane 4'!I58</f>
        <v>0</v>
      </c>
      <c r="I316" s="63">
        <f>'Lane 4'!F58</f>
        <v>0</v>
      </c>
      <c r="J316" s="62" t="str">
        <f t="shared" si="15"/>
        <v>1900/01/00</v>
      </c>
      <c r="K316" s="70"/>
      <c r="L316" s="85" t="str">
        <f t="shared" si="13"/>
        <v/>
      </c>
    </row>
    <row r="317" spans="2:12" s="54" customFormat="1" x14ac:dyDescent="0.2">
      <c r="B317" s="62">
        <v>4</v>
      </c>
      <c r="C317" s="54">
        <v>45</v>
      </c>
      <c r="D317" s="63" t="str">
        <f>IF(LEFT('Lane 4'!J59,1)="M","M",IF(LEFT('Lane 4'!J59,1)="B","M",IF(LEFT('Lane 4'!J59,1)="O","M",IF(LEFT('Lane 4'!J59,1)="F","F",IF(LEFT('Lane 4'!J59,1)="G","F","ERROR")))))</f>
        <v>M</v>
      </c>
      <c r="E317" s="63" t="str">
        <f>PROPER('Lane 4'!G59)</f>
        <v/>
      </c>
      <c r="F317" s="63" t="str">
        <f>PROPER('Lane 4'!H59)</f>
        <v/>
      </c>
      <c r="G317" s="64" t="e">
        <f>VLOOKUP(Instructions!$C$29,Clubs_Info,3,FALSE)</f>
        <v>#N/A</v>
      </c>
      <c r="H317" s="65">
        <f>'Lane 4'!I59</f>
        <v>0</v>
      </c>
      <c r="I317" s="63">
        <f>'Lane 4'!F59</f>
        <v>0</v>
      </c>
      <c r="J317" s="62" t="str">
        <f t="shared" si="15"/>
        <v>1900/01/00</v>
      </c>
      <c r="K317" s="70"/>
      <c r="L317" s="85" t="str">
        <f t="shared" si="13"/>
        <v/>
      </c>
    </row>
    <row r="318" spans="2:12" s="54" customFormat="1" x14ac:dyDescent="0.2">
      <c r="B318" s="62">
        <v>4</v>
      </c>
      <c r="C318" s="54">
        <v>46</v>
      </c>
      <c r="D318" s="63" t="str">
        <f>IF(LEFT('Lane 4'!J60,1)="M","M",IF(LEFT('Lane 4'!J60,1)="B","M",IF(LEFT('Lane 4'!J60,1)="O","M",IF(LEFT('Lane 4'!J60,1)="F","F",IF(LEFT('Lane 4'!J60,1)="G","F","ERROR")))))</f>
        <v>F</v>
      </c>
      <c r="E318" s="63" t="str">
        <f>PROPER('Lane 4'!G60)</f>
        <v/>
      </c>
      <c r="F318" s="63" t="str">
        <f>PROPER('Lane 4'!H60)</f>
        <v/>
      </c>
      <c r="G318" s="64" t="e">
        <f>VLOOKUP(Instructions!$C$29,Clubs_Info,3,FALSE)</f>
        <v>#N/A</v>
      </c>
      <c r="H318" s="65">
        <f>'Lane 4'!I60</f>
        <v>0</v>
      </c>
      <c r="I318" s="63">
        <f>'Lane 4'!F60</f>
        <v>0</v>
      </c>
      <c r="J318" s="62" t="str">
        <f t="shared" si="15"/>
        <v>1900/01/00</v>
      </c>
      <c r="K318" s="70"/>
      <c r="L318" s="85" t="str">
        <f t="shared" ref="L318:L381" si="16">IF(E318="","",CONCATENATE(F318,",",E318,",",J318,",",G318,",",D318,",",I318,",,,,"))</f>
        <v/>
      </c>
    </row>
    <row r="319" spans="2:12" s="54" customFormat="1" x14ac:dyDescent="0.2">
      <c r="B319" s="62">
        <v>4</v>
      </c>
      <c r="C319" s="54">
        <v>47</v>
      </c>
      <c r="D319" s="63" t="str">
        <f>IF(LEFT('Lane 4'!J61,1)="M","M",IF(LEFT('Lane 4'!J61,1)="B","M",IF(LEFT('Lane 4'!J61,1)="O","M",IF(LEFT('Lane 4'!J61,1)="F","F",IF(LEFT('Lane 4'!J61,1)="G","F","ERROR")))))</f>
        <v>M</v>
      </c>
      <c r="E319" s="63" t="str">
        <f>PROPER('Lane 4'!G61)</f>
        <v/>
      </c>
      <c r="F319" s="63" t="str">
        <f>PROPER('Lane 4'!H61)</f>
        <v/>
      </c>
      <c r="G319" s="64" t="e">
        <f>VLOOKUP(Instructions!$C$29,Clubs_Info,3,FALSE)</f>
        <v>#N/A</v>
      </c>
      <c r="H319" s="65">
        <f>'Lane 4'!I61</f>
        <v>0</v>
      </c>
      <c r="I319" s="63">
        <f>'Lane 4'!F61</f>
        <v>0</v>
      </c>
      <c r="J319" s="62" t="str">
        <f t="shared" si="15"/>
        <v>1900/01/00</v>
      </c>
      <c r="K319" s="70"/>
      <c r="L319" s="85" t="str">
        <f t="shared" si="16"/>
        <v/>
      </c>
    </row>
    <row r="320" spans="2:12" s="54" customFormat="1" x14ac:dyDescent="0.2">
      <c r="B320" s="62">
        <v>4</v>
      </c>
      <c r="C320" s="54">
        <v>48</v>
      </c>
      <c r="D320" s="63" t="str">
        <f>IF(LEFT('Lane 4'!J62,1)="M","M",IF(LEFT('Lane 4'!J62,1)="B","M",IF(LEFT('Lane 4'!J62,1)="O","M",IF(LEFT('Lane 4'!J62,1)="F","F",IF(LEFT('Lane 4'!J62,1)="G","F","ERROR")))))</f>
        <v>F</v>
      </c>
      <c r="E320" s="63" t="str">
        <f>PROPER('Lane 4'!G62)</f>
        <v/>
      </c>
      <c r="F320" s="63" t="str">
        <f>PROPER('Lane 4'!H62)</f>
        <v/>
      </c>
      <c r="G320" s="64" t="e">
        <f>VLOOKUP(Instructions!$C$29,Clubs_Info,3,FALSE)</f>
        <v>#N/A</v>
      </c>
      <c r="H320" s="65">
        <f>'Lane 4'!I62</f>
        <v>0</v>
      </c>
      <c r="I320" s="63">
        <f>'Lane 4'!F62</f>
        <v>0</v>
      </c>
      <c r="J320" s="62" t="str">
        <f t="shared" si="15"/>
        <v>1900/01/00</v>
      </c>
      <c r="K320" s="70"/>
      <c r="L320" s="85" t="str">
        <f t="shared" si="16"/>
        <v/>
      </c>
    </row>
    <row r="321" spans="2:12" s="54" customFormat="1" x14ac:dyDescent="0.2">
      <c r="B321" s="62">
        <v>4</v>
      </c>
      <c r="C321" s="54">
        <v>49</v>
      </c>
      <c r="D321" s="63" t="str">
        <f>IF(LEFT('Lane 4'!J63,1)="M","M",IF(LEFT('Lane 4'!J63,1)="B","M",IF(LEFT('Lane 4'!J63,1)="O","M",IF(LEFT('Lane 4'!J63,1)="F","F",IF(LEFT('Lane 4'!J63,1)="G","F","ERROR")))))</f>
        <v>M</v>
      </c>
      <c r="E321" s="63" t="str">
        <f>PROPER('Lane 4'!G63)</f>
        <v/>
      </c>
      <c r="F321" s="63" t="str">
        <f>PROPER('Lane 4'!H63)</f>
        <v/>
      </c>
      <c r="G321" s="64" t="e">
        <f>VLOOKUP(Instructions!$C$29,Clubs_Info,3,FALSE)</f>
        <v>#N/A</v>
      </c>
      <c r="H321" s="65">
        <f>'Lane 4'!I63</f>
        <v>0</v>
      </c>
      <c r="I321" s="63">
        <f>'Lane 4'!F63</f>
        <v>0</v>
      </c>
      <c r="J321" s="62" t="str">
        <f t="shared" si="15"/>
        <v>1900/01/00</v>
      </c>
      <c r="K321" s="70"/>
      <c r="L321" s="85" t="str">
        <f t="shared" si="16"/>
        <v/>
      </c>
    </row>
    <row r="322" spans="2:12" s="54" customFormat="1" x14ac:dyDescent="0.2">
      <c r="B322" s="62">
        <v>4</v>
      </c>
      <c r="C322" s="54">
        <v>49</v>
      </c>
      <c r="D322" s="63" t="str">
        <f>IF(LEFT('Lane 4'!J64,1)="M","M",IF(LEFT('Lane 4'!J64,1)="B","M",IF(LEFT('Lane 4'!J64,1)="O","M",IF(LEFT('Lane 4'!J64,1)="F","F",IF(LEFT('Lane 4'!J64,1)="G","F","ERROR")))))</f>
        <v>M</v>
      </c>
      <c r="E322" s="63" t="str">
        <f>PROPER('Lane 4'!G64)</f>
        <v/>
      </c>
      <c r="F322" s="63" t="str">
        <f>PROPER('Lane 4'!H64)</f>
        <v/>
      </c>
      <c r="G322" s="64" t="e">
        <f>VLOOKUP(Instructions!$C$29,Clubs_Info,3,FALSE)</f>
        <v>#N/A</v>
      </c>
      <c r="H322" s="65">
        <f>'Lane 4'!I64</f>
        <v>0</v>
      </c>
      <c r="I322" s="63">
        <f>'Lane 4'!F64</f>
        <v>0</v>
      </c>
      <c r="J322" s="62" t="str">
        <f t="shared" si="15"/>
        <v>1900/01/00</v>
      </c>
      <c r="K322" s="70"/>
      <c r="L322" s="85" t="str">
        <f t="shared" si="16"/>
        <v/>
      </c>
    </row>
    <row r="323" spans="2:12" s="54" customFormat="1" x14ac:dyDescent="0.2">
      <c r="B323" s="62">
        <v>4</v>
      </c>
      <c r="C323" s="54">
        <v>49</v>
      </c>
      <c r="D323" s="63" t="str">
        <f>IF(LEFT('Lane 4'!J65,1)="M","M",IF(LEFT('Lane 4'!J65,1)="B","M",IF(LEFT('Lane 4'!J65,1)="O","M",IF(LEFT('Lane 4'!J65,1)="F","F",IF(LEFT('Lane 4'!J65,1)="G","F","ERROR")))))</f>
        <v>M</v>
      </c>
      <c r="E323" s="63" t="str">
        <f>PROPER('Lane 4'!G65)</f>
        <v/>
      </c>
      <c r="F323" s="63" t="str">
        <f>PROPER('Lane 4'!H65)</f>
        <v/>
      </c>
      <c r="G323" s="64" t="e">
        <f>VLOOKUP(Instructions!$C$29,Clubs_Info,3,FALSE)</f>
        <v>#N/A</v>
      </c>
      <c r="H323" s="65">
        <f>'Lane 4'!I65</f>
        <v>0</v>
      </c>
      <c r="I323" s="63">
        <f>'Lane 4'!F65</f>
        <v>0</v>
      </c>
      <c r="J323" s="62" t="str">
        <f t="shared" si="15"/>
        <v>1900/01/00</v>
      </c>
      <c r="K323" s="70"/>
      <c r="L323" s="85" t="str">
        <f t="shared" si="16"/>
        <v/>
      </c>
    </row>
    <row r="324" spans="2:12" s="54" customFormat="1" x14ac:dyDescent="0.2">
      <c r="B324" s="62">
        <v>4</v>
      </c>
      <c r="C324" s="54">
        <v>49</v>
      </c>
      <c r="D324" s="63" t="str">
        <f>IF(LEFT('Lane 4'!J66,1)="M","M",IF(LEFT('Lane 4'!J66,1)="B","M",IF(LEFT('Lane 4'!J66,1)="O","M",IF(LEFT('Lane 4'!J66,1)="F","F",IF(LEFT('Lane 4'!J66,1)="G","F","ERROR")))))</f>
        <v>M</v>
      </c>
      <c r="E324" s="63" t="str">
        <f>PROPER('Lane 4'!G66)</f>
        <v/>
      </c>
      <c r="F324" s="63" t="str">
        <f>PROPER('Lane 4'!H66)</f>
        <v/>
      </c>
      <c r="G324" s="64" t="e">
        <f>VLOOKUP(Instructions!$C$29,Clubs_Info,3,FALSE)</f>
        <v>#N/A</v>
      </c>
      <c r="H324" s="65">
        <f>'Lane 4'!I66</f>
        <v>0</v>
      </c>
      <c r="I324" s="63">
        <f>'Lane 4'!F66</f>
        <v>0</v>
      </c>
      <c r="J324" s="62" t="str">
        <f t="shared" si="15"/>
        <v>1900/01/00</v>
      </c>
      <c r="K324" s="70"/>
      <c r="L324" s="85" t="str">
        <f t="shared" si="16"/>
        <v/>
      </c>
    </row>
    <row r="325" spans="2:12" s="54" customFormat="1" x14ac:dyDescent="0.2">
      <c r="B325" s="62">
        <v>4</v>
      </c>
      <c r="C325" s="54">
        <v>50</v>
      </c>
      <c r="D325" s="63" t="str">
        <f>IF(LEFT('Lane 4'!J67,1)="M","M",IF(LEFT('Lane 4'!J67,1)="B","M",IF(LEFT('Lane 4'!J67,1)="O","M",IF(LEFT('Lane 4'!J67,1)="F","F",IF(LEFT('Lane 4'!J67,1)="G","F","ERROR")))))</f>
        <v>F</v>
      </c>
      <c r="E325" s="63" t="str">
        <f>PROPER('Lane 4'!G67)</f>
        <v/>
      </c>
      <c r="F325" s="63" t="str">
        <f>PROPER('Lane 4'!H67)</f>
        <v/>
      </c>
      <c r="G325" s="64" t="e">
        <f>VLOOKUP(Instructions!$C$29,Clubs_Info,3,FALSE)</f>
        <v>#N/A</v>
      </c>
      <c r="H325" s="65">
        <f>'Lane 4'!I67</f>
        <v>0</v>
      </c>
      <c r="I325" s="63">
        <f>'Lane 4'!F67</f>
        <v>0</v>
      </c>
      <c r="J325" s="62" t="str">
        <f t="shared" si="15"/>
        <v>1900/01/00</v>
      </c>
      <c r="K325" s="70"/>
      <c r="L325" s="85" t="str">
        <f t="shared" si="16"/>
        <v/>
      </c>
    </row>
    <row r="326" spans="2:12" s="54" customFormat="1" x14ac:dyDescent="0.2">
      <c r="B326" s="62">
        <v>4</v>
      </c>
      <c r="C326" s="54">
        <v>50</v>
      </c>
      <c r="D326" s="63" t="str">
        <f>IF(LEFT('Lane 4'!J68,1)="M","M",IF(LEFT('Lane 4'!J68,1)="B","M",IF(LEFT('Lane 4'!J68,1)="O","M",IF(LEFT('Lane 4'!J68,1)="F","F",IF(LEFT('Lane 4'!J68,1)="G","F","ERROR")))))</f>
        <v>F</v>
      </c>
      <c r="E326" s="63" t="str">
        <f>PROPER('Lane 4'!G68)</f>
        <v/>
      </c>
      <c r="F326" s="63" t="str">
        <f>PROPER('Lane 4'!H68)</f>
        <v/>
      </c>
      <c r="G326" s="64" t="e">
        <f>VLOOKUP(Instructions!$C$29,Clubs_Info,3,FALSE)</f>
        <v>#N/A</v>
      </c>
      <c r="H326" s="65">
        <f>'Lane 4'!I68</f>
        <v>0</v>
      </c>
      <c r="I326" s="63">
        <f>'Lane 4'!F68</f>
        <v>0</v>
      </c>
      <c r="J326" s="62" t="str">
        <f t="shared" si="15"/>
        <v>1900/01/00</v>
      </c>
      <c r="K326" s="70"/>
      <c r="L326" s="85" t="str">
        <f t="shared" si="16"/>
        <v/>
      </c>
    </row>
    <row r="327" spans="2:12" s="54" customFormat="1" x14ac:dyDescent="0.2">
      <c r="B327" s="62">
        <v>4</v>
      </c>
      <c r="C327" s="54">
        <v>50</v>
      </c>
      <c r="D327" s="63" t="str">
        <f>IF(LEFT('Lane 4'!J69,1)="M","M",IF(LEFT('Lane 4'!J69,1)="B","M",IF(LEFT('Lane 4'!J69,1)="O","M",IF(LEFT('Lane 4'!J69,1)="F","F",IF(LEFT('Lane 4'!J69,1)="G","F","ERROR")))))</f>
        <v>F</v>
      </c>
      <c r="E327" s="63" t="str">
        <f>PROPER('Lane 4'!G69)</f>
        <v/>
      </c>
      <c r="F327" s="63" t="str">
        <f>PROPER('Lane 4'!H69)</f>
        <v/>
      </c>
      <c r="G327" s="64" t="e">
        <f>VLOOKUP(Instructions!$C$29,Clubs_Info,3,FALSE)</f>
        <v>#N/A</v>
      </c>
      <c r="H327" s="65">
        <f>'Lane 4'!I69</f>
        <v>0</v>
      </c>
      <c r="I327" s="63">
        <f>'Lane 4'!F69</f>
        <v>0</v>
      </c>
      <c r="J327" s="62" t="str">
        <f t="shared" si="15"/>
        <v>1900/01/00</v>
      </c>
      <c r="K327" s="70"/>
      <c r="L327" s="85" t="str">
        <f t="shared" si="16"/>
        <v/>
      </c>
    </row>
    <row r="328" spans="2:12" s="54" customFormat="1" x14ac:dyDescent="0.2">
      <c r="B328" s="62">
        <v>4</v>
      </c>
      <c r="C328" s="54">
        <v>50</v>
      </c>
      <c r="D328" s="63" t="str">
        <f>IF(LEFT('Lane 4'!J70,1)="M","M",IF(LEFT('Lane 4'!J70,1)="B","M",IF(LEFT('Lane 4'!J70,1)="O","M",IF(LEFT('Lane 4'!J70,1)="F","F",IF(LEFT('Lane 4'!J70,1)="G","F","ERROR")))))</f>
        <v>F</v>
      </c>
      <c r="E328" s="63" t="str">
        <f>PROPER('Lane 4'!G70)</f>
        <v/>
      </c>
      <c r="F328" s="63" t="str">
        <f>PROPER('Lane 4'!H70)</f>
        <v/>
      </c>
      <c r="G328" s="64" t="e">
        <f>VLOOKUP(Instructions!$C$29,Clubs_Info,3,FALSE)</f>
        <v>#N/A</v>
      </c>
      <c r="H328" s="65">
        <f>'Lane 4'!I70</f>
        <v>0</v>
      </c>
      <c r="I328" s="63">
        <f>'Lane 4'!F70</f>
        <v>0</v>
      </c>
      <c r="J328" s="62" t="str">
        <f t="shared" si="15"/>
        <v>1900/01/00</v>
      </c>
      <c r="K328" s="70"/>
      <c r="L328" s="85" t="str">
        <f t="shared" si="16"/>
        <v/>
      </c>
    </row>
    <row r="329" spans="2:12" s="54" customFormat="1" x14ac:dyDescent="0.2">
      <c r="B329" s="62">
        <v>4</v>
      </c>
      <c r="C329" s="54">
        <v>51</v>
      </c>
      <c r="D329" s="63" t="str">
        <f>IF(LEFT('Lane 4'!J71,1)="M","M",IF(LEFT('Lane 4'!J71,1)="B","M",IF(LEFT('Lane 4'!J71,1)="O","M",IF(LEFT('Lane 4'!J71,1)="F","F",IF(LEFT('Lane 4'!J71,1)="G","F","ERROR")))))</f>
        <v>M</v>
      </c>
      <c r="E329" s="63" t="str">
        <f>PROPER('Lane 4'!G71)</f>
        <v/>
      </c>
      <c r="F329" s="63" t="str">
        <f>PROPER('Lane 4'!H71)</f>
        <v/>
      </c>
      <c r="G329" s="64" t="e">
        <f>VLOOKUP(Instructions!$C$29,Clubs_Info,3,FALSE)</f>
        <v>#N/A</v>
      </c>
      <c r="H329" s="65">
        <f>'Lane 4'!I71</f>
        <v>0</v>
      </c>
      <c r="I329" s="63">
        <f>'Lane 4'!F71</f>
        <v>0</v>
      </c>
      <c r="J329" s="62" t="str">
        <f t="shared" si="15"/>
        <v>1900/01/00</v>
      </c>
      <c r="K329" s="70"/>
      <c r="L329" s="85" t="str">
        <f t="shared" si="16"/>
        <v/>
      </c>
    </row>
    <row r="330" spans="2:12" s="54" customFormat="1" x14ac:dyDescent="0.2">
      <c r="B330" s="62">
        <v>4</v>
      </c>
      <c r="C330" s="54">
        <v>51</v>
      </c>
      <c r="D330" s="63" t="str">
        <f>IF(LEFT('Lane 4'!J72,1)="M","M",IF(LEFT('Lane 4'!J72,1)="B","M",IF(LEFT('Lane 4'!J72,1)="O","M",IF(LEFT('Lane 4'!J72,1)="F","F",IF(LEFT('Lane 4'!J72,1)="G","F","ERROR")))))</f>
        <v>M</v>
      </c>
      <c r="E330" s="63" t="str">
        <f>PROPER('Lane 4'!G72)</f>
        <v/>
      </c>
      <c r="F330" s="63" t="str">
        <f>PROPER('Lane 4'!H72)</f>
        <v/>
      </c>
      <c r="G330" s="64" t="e">
        <f>VLOOKUP(Instructions!$C$29,Clubs_Info,3,FALSE)</f>
        <v>#N/A</v>
      </c>
      <c r="H330" s="65">
        <f>'Lane 4'!I72</f>
        <v>0</v>
      </c>
      <c r="I330" s="63">
        <f>'Lane 4'!F72</f>
        <v>0</v>
      </c>
      <c r="J330" s="62" t="str">
        <f t="shared" si="15"/>
        <v>1900/01/00</v>
      </c>
      <c r="K330" s="70"/>
      <c r="L330" s="85" t="str">
        <f t="shared" si="16"/>
        <v/>
      </c>
    </row>
    <row r="331" spans="2:12" s="54" customFormat="1" x14ac:dyDescent="0.2">
      <c r="B331" s="62">
        <v>4</v>
      </c>
      <c r="C331" s="54">
        <v>51</v>
      </c>
      <c r="D331" s="63" t="str">
        <f>IF(LEFT('Lane 4'!J73,1)="M","M",IF(LEFT('Lane 4'!J73,1)="B","M",IF(LEFT('Lane 4'!J73,1)="O","M",IF(LEFT('Lane 4'!J73,1)="F","F",IF(LEFT('Lane 4'!J73,1)="G","F","ERROR")))))</f>
        <v>M</v>
      </c>
      <c r="E331" s="63" t="str">
        <f>PROPER('Lane 4'!G73)</f>
        <v/>
      </c>
      <c r="F331" s="63" t="str">
        <f>PROPER('Lane 4'!H73)</f>
        <v/>
      </c>
      <c r="G331" s="64" t="e">
        <f>VLOOKUP(Instructions!$C$29,Clubs_Info,3,FALSE)</f>
        <v>#N/A</v>
      </c>
      <c r="H331" s="65">
        <f>'Lane 4'!I73</f>
        <v>0</v>
      </c>
      <c r="I331" s="63">
        <f>'Lane 4'!F73</f>
        <v>0</v>
      </c>
      <c r="J331" s="62" t="str">
        <f t="shared" ref="J331:J346" si="17">(TEXT(H331,"YYYY/MM/DD"))</f>
        <v>1900/01/00</v>
      </c>
      <c r="K331" s="70"/>
      <c r="L331" s="85" t="str">
        <f t="shared" si="16"/>
        <v/>
      </c>
    </row>
    <row r="332" spans="2:12" s="54" customFormat="1" x14ac:dyDescent="0.2">
      <c r="B332" s="62">
        <v>4</v>
      </c>
      <c r="C332" s="54">
        <v>51</v>
      </c>
      <c r="D332" s="63" t="str">
        <f>IF(LEFT('Lane 4'!J74,1)="M","M",IF(LEFT('Lane 4'!J74,1)="B","M",IF(LEFT('Lane 4'!J74,1)="O","M",IF(LEFT('Lane 4'!J74,1)="F","F",IF(LEFT('Lane 4'!J74,1)="G","F","ERROR")))))</f>
        <v>M</v>
      </c>
      <c r="E332" s="63" t="str">
        <f>PROPER('Lane 4'!G74)</f>
        <v/>
      </c>
      <c r="F332" s="63" t="str">
        <f>PROPER('Lane 4'!H74)</f>
        <v/>
      </c>
      <c r="G332" s="64" t="e">
        <f>VLOOKUP(Instructions!$C$29,Clubs_Info,3,FALSE)</f>
        <v>#N/A</v>
      </c>
      <c r="H332" s="65">
        <f>'Lane 4'!I74</f>
        <v>0</v>
      </c>
      <c r="I332" s="63">
        <f>'Lane 4'!F74</f>
        <v>0</v>
      </c>
      <c r="J332" s="62" t="str">
        <f t="shared" si="17"/>
        <v>1900/01/00</v>
      </c>
      <c r="K332" s="70"/>
      <c r="L332" s="85" t="str">
        <f t="shared" si="16"/>
        <v/>
      </c>
    </row>
    <row r="333" spans="2:12" s="54" customFormat="1" x14ac:dyDescent="0.2">
      <c r="B333" s="62">
        <v>4</v>
      </c>
      <c r="C333" s="54">
        <v>52</v>
      </c>
      <c r="D333" s="63" t="str">
        <f>IF(LEFT('Lane 4'!J75,1)="M","M",IF(LEFT('Lane 4'!J75,1)="B","M",IF(LEFT('Lane 4'!J75,1)="O","M",IF(LEFT('Lane 4'!J75,1)="F","F",IF(LEFT('Lane 4'!J75,1)="G","F","ERROR")))))</f>
        <v>F</v>
      </c>
      <c r="E333" s="63" t="str">
        <f>PROPER('Lane 4'!G75)</f>
        <v/>
      </c>
      <c r="F333" s="63" t="str">
        <f>PROPER('Lane 4'!H75)</f>
        <v/>
      </c>
      <c r="G333" s="64" t="e">
        <f>VLOOKUP(Instructions!$C$29,Clubs_Info,3,FALSE)</f>
        <v>#N/A</v>
      </c>
      <c r="H333" s="65">
        <f>'Lane 4'!I75</f>
        <v>0</v>
      </c>
      <c r="I333" s="63">
        <f>'Lane 4'!F75</f>
        <v>0</v>
      </c>
      <c r="J333" s="62" t="str">
        <f t="shared" si="17"/>
        <v>1900/01/00</v>
      </c>
      <c r="K333" s="70"/>
      <c r="L333" s="85" t="str">
        <f t="shared" si="16"/>
        <v/>
      </c>
    </row>
    <row r="334" spans="2:12" s="54" customFormat="1" x14ac:dyDescent="0.2">
      <c r="B334" s="62">
        <v>4</v>
      </c>
      <c r="C334" s="54">
        <v>52</v>
      </c>
      <c r="D334" s="63" t="str">
        <f>IF(LEFT('Lane 4'!J76,1)="M","M",IF(LEFT('Lane 4'!J76,1)="B","M",IF(LEFT('Lane 4'!J76,1)="O","M",IF(LEFT('Lane 4'!J76,1)="F","F",IF(LEFT('Lane 4'!J76,1)="G","F","ERROR")))))</f>
        <v>F</v>
      </c>
      <c r="E334" s="63" t="str">
        <f>PROPER('Lane 4'!G76)</f>
        <v/>
      </c>
      <c r="F334" s="63" t="str">
        <f>PROPER('Lane 4'!H76)</f>
        <v/>
      </c>
      <c r="G334" s="64" t="e">
        <f>VLOOKUP(Instructions!$C$29,Clubs_Info,3,FALSE)</f>
        <v>#N/A</v>
      </c>
      <c r="H334" s="65">
        <f>'Lane 4'!I76</f>
        <v>0</v>
      </c>
      <c r="I334" s="63">
        <f>'Lane 4'!F76</f>
        <v>0</v>
      </c>
      <c r="J334" s="62" t="str">
        <f t="shared" si="17"/>
        <v>1900/01/00</v>
      </c>
      <c r="K334" s="70"/>
      <c r="L334" s="85" t="str">
        <f t="shared" si="16"/>
        <v/>
      </c>
    </row>
    <row r="335" spans="2:12" s="54" customFormat="1" x14ac:dyDescent="0.2">
      <c r="B335" s="62">
        <v>4</v>
      </c>
      <c r="C335" s="54">
        <v>52</v>
      </c>
      <c r="D335" s="63" t="str">
        <f>IF(LEFT('Lane 4'!J77,1)="M","M",IF(LEFT('Lane 4'!J77,1)="B","M",IF(LEFT('Lane 4'!J77,1)="O","M",IF(LEFT('Lane 4'!J77,1)="F","F",IF(LEFT('Lane 4'!J77,1)="G","F","ERROR")))))</f>
        <v>F</v>
      </c>
      <c r="E335" s="63" t="str">
        <f>PROPER('Lane 4'!G77)</f>
        <v/>
      </c>
      <c r="F335" s="63" t="str">
        <f>PROPER('Lane 4'!H77)</f>
        <v/>
      </c>
      <c r="G335" s="64" t="e">
        <f>VLOOKUP(Instructions!$C$29,Clubs_Info,3,FALSE)</f>
        <v>#N/A</v>
      </c>
      <c r="H335" s="65">
        <f>'Lane 4'!I77</f>
        <v>0</v>
      </c>
      <c r="I335" s="63">
        <f>'Lane 4'!F77</f>
        <v>0</v>
      </c>
      <c r="J335" s="62" t="str">
        <f t="shared" si="17"/>
        <v>1900/01/00</v>
      </c>
      <c r="K335" s="70"/>
      <c r="L335" s="85" t="str">
        <f t="shared" si="16"/>
        <v/>
      </c>
    </row>
    <row r="336" spans="2:12" s="54" customFormat="1" x14ac:dyDescent="0.2">
      <c r="B336" s="62">
        <v>4</v>
      </c>
      <c r="C336" s="54">
        <v>52</v>
      </c>
      <c r="D336" s="63" t="str">
        <f>IF(LEFT('Lane 4'!J78,1)="M","M",IF(LEFT('Lane 4'!J78,1)="B","M",IF(LEFT('Lane 4'!J78,1)="O","M",IF(LEFT('Lane 4'!J78,1)="F","F",IF(LEFT('Lane 4'!J78,1)="G","F","ERROR")))))</f>
        <v>F</v>
      </c>
      <c r="E336" s="63" t="str">
        <f>PROPER('Lane 4'!G78)</f>
        <v/>
      </c>
      <c r="F336" s="63" t="str">
        <f>PROPER('Lane 4'!H78)</f>
        <v/>
      </c>
      <c r="G336" s="64" t="e">
        <f>VLOOKUP(Instructions!$C$29,Clubs_Info,3,FALSE)</f>
        <v>#N/A</v>
      </c>
      <c r="H336" s="65">
        <f>'Lane 4'!I78</f>
        <v>0</v>
      </c>
      <c r="I336" s="63">
        <f>'Lane 4'!F78</f>
        <v>0</v>
      </c>
      <c r="J336" s="62" t="str">
        <f t="shared" si="17"/>
        <v>1900/01/00</v>
      </c>
      <c r="K336" s="70"/>
      <c r="L336" s="85" t="str">
        <f t="shared" si="16"/>
        <v/>
      </c>
    </row>
    <row r="337" spans="2:12" s="54" customFormat="1" x14ac:dyDescent="0.2">
      <c r="B337" s="62">
        <v>4</v>
      </c>
      <c r="C337" s="54">
        <v>53</v>
      </c>
      <c r="D337" s="63" t="str">
        <f>IF(LEFT('Lane 4'!J79,1)="M","M",IF(LEFT('Lane 4'!J79,1)="B","M",IF(LEFT('Lane 4'!J79,1)="O","M",IF(LEFT('Lane 4'!J79,1)="F","F",IF(LEFT('Lane 4'!J79,1)="G","F","ERROR")))))</f>
        <v>M</v>
      </c>
      <c r="E337" s="63" t="str">
        <f>PROPER('Lane 4'!G79)</f>
        <v/>
      </c>
      <c r="F337" s="63" t="str">
        <f>PROPER('Lane 4'!H79)</f>
        <v/>
      </c>
      <c r="G337" s="64" t="e">
        <f>VLOOKUP(Instructions!$C$29,Clubs_Info,3,FALSE)</f>
        <v>#N/A</v>
      </c>
      <c r="H337" s="65">
        <f>'Lane 4'!I79</f>
        <v>0</v>
      </c>
      <c r="I337" s="63">
        <f>'Lane 4'!F79</f>
        <v>0</v>
      </c>
      <c r="J337" s="62" t="str">
        <f t="shared" si="17"/>
        <v>1900/01/00</v>
      </c>
      <c r="K337" s="70"/>
      <c r="L337" s="85" t="str">
        <f t="shared" si="16"/>
        <v/>
      </c>
    </row>
    <row r="338" spans="2:12" s="54" customFormat="1" x14ac:dyDescent="0.2">
      <c r="B338" s="62">
        <v>4</v>
      </c>
      <c r="C338" s="54">
        <v>53</v>
      </c>
      <c r="D338" s="63" t="str">
        <f>IF(LEFT('Lane 4'!J80,1)="M","M",IF(LEFT('Lane 4'!J80,1)="B","M",IF(LEFT('Lane 4'!J80,1)="O","M",IF(LEFT('Lane 4'!J80,1)="F","F",IF(LEFT('Lane 4'!J80,1)="G","F","ERROR")))))</f>
        <v>F</v>
      </c>
      <c r="E338" s="63" t="str">
        <f>PROPER('Lane 4'!G80)</f>
        <v/>
      </c>
      <c r="F338" s="63" t="str">
        <f>PROPER('Lane 4'!H80)</f>
        <v/>
      </c>
      <c r="G338" s="64" t="e">
        <f>VLOOKUP(Instructions!$C$29,Clubs_Info,3,FALSE)</f>
        <v>#N/A</v>
      </c>
      <c r="H338" s="65">
        <f>'Lane 4'!I80</f>
        <v>0</v>
      </c>
      <c r="I338" s="63">
        <f>'Lane 4'!F80</f>
        <v>0</v>
      </c>
      <c r="J338" s="62" t="str">
        <f t="shared" si="17"/>
        <v>1900/01/00</v>
      </c>
      <c r="K338" s="70"/>
      <c r="L338" s="85" t="str">
        <f t="shared" si="16"/>
        <v/>
      </c>
    </row>
    <row r="339" spans="2:12" s="54" customFormat="1" x14ac:dyDescent="0.2">
      <c r="B339" s="62">
        <v>4</v>
      </c>
      <c r="C339" s="54">
        <v>53</v>
      </c>
      <c r="D339" s="63" t="str">
        <f>IF(LEFT('Lane 4'!J81,1)="M","M",IF(LEFT('Lane 4'!J81,1)="B","M",IF(LEFT('Lane 4'!J81,1)="O","M",IF(LEFT('Lane 4'!J81,1)="F","F",IF(LEFT('Lane 4'!J81,1)="G","F","ERROR")))))</f>
        <v>M</v>
      </c>
      <c r="E339" s="63" t="str">
        <f>PROPER('Lane 4'!G81)</f>
        <v/>
      </c>
      <c r="F339" s="63" t="str">
        <f>PROPER('Lane 4'!H81)</f>
        <v/>
      </c>
      <c r="G339" s="64" t="e">
        <f>VLOOKUP(Instructions!$C$29,Clubs_Info,3,FALSE)</f>
        <v>#N/A</v>
      </c>
      <c r="H339" s="65">
        <f>'Lane 4'!I81</f>
        <v>0</v>
      </c>
      <c r="I339" s="63">
        <f>'Lane 4'!F81</f>
        <v>0</v>
      </c>
      <c r="J339" s="62" t="str">
        <f t="shared" si="17"/>
        <v>1900/01/00</v>
      </c>
      <c r="K339" s="70"/>
      <c r="L339" s="85" t="str">
        <f t="shared" si="16"/>
        <v/>
      </c>
    </row>
    <row r="340" spans="2:12" s="54" customFormat="1" x14ac:dyDescent="0.2">
      <c r="B340" s="62">
        <v>4</v>
      </c>
      <c r="C340" s="54">
        <v>53</v>
      </c>
      <c r="D340" s="63" t="str">
        <f>IF(LEFT('Lane 4'!J82,1)="M","M",IF(LEFT('Lane 4'!J82,1)="B","M",IF(LEFT('Lane 4'!J82,1)="O","M",IF(LEFT('Lane 4'!J82,1)="F","F",IF(LEFT('Lane 4'!J82,1)="G","F","ERROR")))))</f>
        <v>F</v>
      </c>
      <c r="E340" s="63" t="str">
        <f>PROPER('Lane 4'!G82)</f>
        <v/>
      </c>
      <c r="F340" s="63" t="str">
        <f>PROPER('Lane 4'!H82)</f>
        <v/>
      </c>
      <c r="G340" s="64" t="e">
        <f>VLOOKUP(Instructions!$C$29,Clubs_Info,3,FALSE)</f>
        <v>#N/A</v>
      </c>
      <c r="H340" s="65">
        <f>'Lane 4'!I82</f>
        <v>0</v>
      </c>
      <c r="I340" s="63">
        <f>'Lane 4'!F82</f>
        <v>0</v>
      </c>
      <c r="J340" s="62" t="str">
        <f t="shared" si="17"/>
        <v>1900/01/00</v>
      </c>
      <c r="K340" s="70"/>
      <c r="L340" s="85" t="str">
        <f t="shared" si="16"/>
        <v/>
      </c>
    </row>
    <row r="341" spans="2:12" s="54" customFormat="1" x14ac:dyDescent="0.2">
      <c r="B341" s="62">
        <v>4</v>
      </c>
      <c r="C341" s="54">
        <v>53</v>
      </c>
      <c r="D341" s="63" t="str">
        <f>IF(LEFT('Lane 4'!J83,1)="M","M",IF(LEFT('Lane 4'!J83,1)="B","M",IF(LEFT('Lane 4'!J83,1)="O","M",IF(LEFT('Lane 4'!J83,1)="F","F",IF(LEFT('Lane 4'!J83,1)="G","F","ERROR")))))</f>
        <v>M</v>
      </c>
      <c r="E341" s="63" t="str">
        <f>PROPER('Lane 4'!G83)</f>
        <v/>
      </c>
      <c r="F341" s="63" t="str">
        <f>PROPER('Lane 4'!H83)</f>
        <v/>
      </c>
      <c r="G341" s="64" t="e">
        <f>VLOOKUP(Instructions!$C$29,Clubs_Info,3,FALSE)</f>
        <v>#N/A</v>
      </c>
      <c r="H341" s="65">
        <f>'Lane 4'!I83</f>
        <v>0</v>
      </c>
      <c r="I341" s="63">
        <f>'Lane 4'!F83</f>
        <v>0</v>
      </c>
      <c r="J341" s="62" t="str">
        <f t="shared" si="17"/>
        <v>1900/01/00</v>
      </c>
      <c r="K341" s="70"/>
      <c r="L341" s="85" t="str">
        <f t="shared" si="16"/>
        <v/>
      </c>
    </row>
    <row r="342" spans="2:12" s="54" customFormat="1" x14ac:dyDescent="0.2">
      <c r="B342" s="62">
        <v>4</v>
      </c>
      <c r="C342" s="54">
        <v>53</v>
      </c>
      <c r="D342" s="63" t="str">
        <f>IF(LEFT('Lane 4'!J84,1)="M","M",IF(LEFT('Lane 4'!J84,1)="B","M",IF(LEFT('Lane 4'!J84,1)="O","M",IF(LEFT('Lane 4'!J84,1)="F","F",IF(LEFT('Lane 4'!J84,1)="G","F","ERROR")))))</f>
        <v>F</v>
      </c>
      <c r="E342" s="63" t="str">
        <f>PROPER('Lane 4'!G84)</f>
        <v/>
      </c>
      <c r="F342" s="63" t="str">
        <f>PROPER('Lane 4'!H84)</f>
        <v/>
      </c>
      <c r="G342" s="64" t="e">
        <f>VLOOKUP(Instructions!$C$29,Clubs_Info,3,FALSE)</f>
        <v>#N/A</v>
      </c>
      <c r="H342" s="65">
        <f>'Lane 4'!I84</f>
        <v>0</v>
      </c>
      <c r="I342" s="63">
        <f>'Lane 4'!F84</f>
        <v>0</v>
      </c>
      <c r="J342" s="62" t="str">
        <f t="shared" si="17"/>
        <v>1900/01/00</v>
      </c>
      <c r="K342" s="70"/>
      <c r="L342" s="85" t="str">
        <f t="shared" si="16"/>
        <v/>
      </c>
    </row>
    <row r="343" spans="2:12" s="54" customFormat="1" x14ac:dyDescent="0.2">
      <c r="B343" s="62">
        <v>4</v>
      </c>
      <c r="C343" s="54">
        <v>53</v>
      </c>
      <c r="D343" s="63" t="str">
        <f>IF(LEFT('Lane 4'!J85,1)="M","M",IF(LEFT('Lane 4'!J85,1)="B","M",IF(LEFT('Lane 4'!J85,1)="O","M",IF(LEFT('Lane 4'!J85,1)="F","F",IF(LEFT('Lane 4'!J85,1)="G","F","ERROR")))))</f>
        <v>M</v>
      </c>
      <c r="E343" s="63" t="str">
        <f>PROPER('Lane 4'!G85)</f>
        <v/>
      </c>
      <c r="F343" s="63" t="str">
        <f>PROPER('Lane 4'!H85)</f>
        <v/>
      </c>
      <c r="G343" s="64" t="e">
        <f>VLOOKUP(Instructions!$C$29,Clubs_Info,3,FALSE)</f>
        <v>#N/A</v>
      </c>
      <c r="H343" s="65">
        <f>'Lane 4'!I85</f>
        <v>0</v>
      </c>
      <c r="I343" s="63">
        <f>'Lane 4'!F85</f>
        <v>0</v>
      </c>
      <c r="J343" s="62" t="str">
        <f t="shared" si="17"/>
        <v>1900/01/00</v>
      </c>
      <c r="K343" s="70"/>
      <c r="L343" s="85" t="str">
        <f t="shared" si="16"/>
        <v/>
      </c>
    </row>
    <row r="344" spans="2:12" s="54" customFormat="1" x14ac:dyDescent="0.2">
      <c r="B344" s="62">
        <v>4</v>
      </c>
      <c r="C344" s="54">
        <v>53</v>
      </c>
      <c r="D344" s="63" t="str">
        <f>IF(LEFT('Lane 4'!J86,1)="M","M",IF(LEFT('Lane 4'!J86,1)="B","M",IF(LEFT('Lane 4'!J86,1)="O","M",IF(LEFT('Lane 4'!J86,1)="F","F",IF(LEFT('Lane 4'!J86,1)="G","F","ERROR")))))</f>
        <v>F</v>
      </c>
      <c r="E344" s="63" t="str">
        <f>PROPER('Lane 4'!G86)</f>
        <v/>
      </c>
      <c r="F344" s="63" t="str">
        <f>PROPER('Lane 4'!H86)</f>
        <v/>
      </c>
      <c r="G344" s="64" t="e">
        <f>VLOOKUP(Instructions!$C$29,Clubs_Info,3,FALSE)</f>
        <v>#N/A</v>
      </c>
      <c r="H344" s="65">
        <f>'Lane 4'!I86</f>
        <v>0</v>
      </c>
      <c r="I344" s="63">
        <f>'Lane 4'!F86</f>
        <v>0</v>
      </c>
      <c r="J344" s="62" t="str">
        <f t="shared" si="17"/>
        <v>1900/01/00</v>
      </c>
      <c r="K344" s="70"/>
      <c r="L344" s="85" t="str">
        <f t="shared" si="16"/>
        <v/>
      </c>
    </row>
    <row r="345" spans="2:12" s="54" customFormat="1" x14ac:dyDescent="0.2">
      <c r="B345" s="62">
        <v>4</v>
      </c>
      <c r="C345" s="54">
        <v>53</v>
      </c>
      <c r="D345" s="63" t="str">
        <f>IF(LEFT('Lane 4'!J87,1)="M","M",IF(LEFT('Lane 4'!J87,1)="B","M",IF(LEFT('Lane 4'!J87,1)="O","M",IF(LEFT('Lane 4'!J87,1)="F","F",IF(LEFT('Lane 4'!J87,1)="G","F","ERROR")))))</f>
        <v>M</v>
      </c>
      <c r="E345" s="63" t="str">
        <f>PROPER('Lane 4'!G87)</f>
        <v/>
      </c>
      <c r="F345" s="63" t="str">
        <f>PROPER('Lane 4'!H87)</f>
        <v/>
      </c>
      <c r="G345" s="64" t="e">
        <f>VLOOKUP(Instructions!$C$29,Clubs_Info,3,FALSE)</f>
        <v>#N/A</v>
      </c>
      <c r="H345" s="65">
        <f>'Lane 4'!I87</f>
        <v>0</v>
      </c>
      <c r="I345" s="63">
        <f>'Lane 4'!F87</f>
        <v>0</v>
      </c>
      <c r="J345" s="62" t="str">
        <f t="shared" si="17"/>
        <v>1900/01/00</v>
      </c>
      <c r="K345" s="70"/>
      <c r="L345" s="85" t="str">
        <f t="shared" si="16"/>
        <v/>
      </c>
    </row>
    <row r="346" spans="2:12" s="54" customFormat="1" x14ac:dyDescent="0.2">
      <c r="B346" s="62">
        <v>4</v>
      </c>
      <c r="C346" s="54">
        <v>53</v>
      </c>
      <c r="D346" s="63" t="str">
        <f>IF(LEFT('Lane 4'!J88,1)="M","M",IF(LEFT('Lane 4'!J88,1)="B","M",IF(LEFT('Lane 4'!J88,1)="O","M",IF(LEFT('Lane 4'!J88,1)="F","F",IF(LEFT('Lane 4'!J88,1)="G","F","ERROR")))))</f>
        <v>F</v>
      </c>
      <c r="E346" s="63" t="str">
        <f>PROPER('Lane 4'!G88)</f>
        <v/>
      </c>
      <c r="F346" s="63" t="str">
        <f>PROPER('Lane 4'!H88)</f>
        <v/>
      </c>
      <c r="G346" s="64" t="e">
        <f>VLOOKUP(Instructions!$C$29,Clubs_Info,3,FALSE)</f>
        <v>#N/A</v>
      </c>
      <c r="H346" s="65">
        <f>'Lane 4'!I88</f>
        <v>0</v>
      </c>
      <c r="I346" s="63">
        <f>'Lane 4'!F88</f>
        <v>0</v>
      </c>
      <c r="J346" s="62" t="str">
        <f t="shared" si="17"/>
        <v>1900/01/00</v>
      </c>
      <c r="K346" s="70"/>
      <c r="L346" s="85" t="str">
        <f t="shared" si="16"/>
        <v/>
      </c>
    </row>
    <row r="347" spans="2:12" s="54" customFormat="1" x14ac:dyDescent="0.2">
      <c r="B347" s="62">
        <v>5</v>
      </c>
      <c r="C347" s="54">
        <v>1</v>
      </c>
      <c r="D347" s="63" t="str">
        <f>IF(LEFT('Lane 5'!J3,1)="M","M",IF(LEFT('Lane 5'!J3,1)="B","M",IF(LEFT('Lane 5'!J3,1)="O","M",IF(LEFT('Lane 5'!J3,1)="F","F",IF(LEFT('Lane 5'!J3,1)="G","F","ERROR")))))</f>
        <v>M</v>
      </c>
      <c r="E347" s="63" t="str">
        <f>PROPER('Lane 5'!G3)</f>
        <v/>
      </c>
      <c r="F347" s="63" t="str">
        <f>PROPER('Lane 5'!H3)</f>
        <v/>
      </c>
      <c r="G347" s="64" t="e">
        <f>VLOOKUP(Instructions!$F$29,Clubs_Info,3,FALSE)</f>
        <v>#N/A</v>
      </c>
      <c r="H347" s="65">
        <f>'Lane 5'!I3</f>
        <v>0</v>
      </c>
      <c r="I347" s="63">
        <f>'Lane 5'!F3</f>
        <v>0</v>
      </c>
      <c r="J347" s="62" t="str">
        <f t="shared" ref="J347:J352" si="18">(TEXT(H347,"YYYY/MM/DD"))</f>
        <v>1900/01/00</v>
      </c>
      <c r="K347" s="70"/>
      <c r="L347" s="85" t="str">
        <f t="shared" si="16"/>
        <v/>
      </c>
    </row>
    <row r="348" spans="2:12" s="54" customFormat="1" x14ac:dyDescent="0.2">
      <c r="B348" s="62">
        <v>5</v>
      </c>
      <c r="C348" s="54">
        <v>2</v>
      </c>
      <c r="D348" s="63" t="str">
        <f>IF(LEFT('Lane 5'!J4,1)="M","M",IF(LEFT('Lane 5'!J4,1)="B","M",IF(LEFT('Lane 5'!J4,1)="O","M",IF(LEFT('Lane 5'!J4,1)="F","F",IF(LEFT('Lane 5'!J4,1)="G","F","ERROR")))))</f>
        <v>F</v>
      </c>
      <c r="E348" s="63" t="str">
        <f>PROPER('Lane 5'!G4)</f>
        <v/>
      </c>
      <c r="F348" s="63" t="str">
        <f>PROPER('Lane 5'!H4)</f>
        <v/>
      </c>
      <c r="G348" s="64" t="e">
        <f>VLOOKUP(Instructions!$F$29,Clubs_Info,3,FALSE)</f>
        <v>#N/A</v>
      </c>
      <c r="H348" s="65">
        <f>'Lane 5'!I4</f>
        <v>0</v>
      </c>
      <c r="I348" s="63">
        <f>'Lane 5'!F4</f>
        <v>0</v>
      </c>
      <c r="J348" s="62" t="str">
        <f t="shared" si="18"/>
        <v>1900/01/00</v>
      </c>
      <c r="K348" s="70"/>
      <c r="L348" s="85" t="str">
        <f t="shared" si="16"/>
        <v/>
      </c>
    </row>
    <row r="349" spans="2:12" s="54" customFormat="1" x14ac:dyDescent="0.2">
      <c r="B349" s="62">
        <v>5</v>
      </c>
      <c r="C349" s="54">
        <v>3</v>
      </c>
      <c r="D349" s="63" t="str">
        <f>IF(LEFT('Lane 5'!J5,1)="M","M",IF(LEFT('Lane 5'!J5,1)="B","M",IF(LEFT('Lane 5'!J5,1)="O","M",IF(LEFT('Lane 5'!J5,1)="F","F",IF(LEFT('Lane 5'!J5,1)="G","F","ERROR")))))</f>
        <v>M</v>
      </c>
      <c r="E349" s="63" t="str">
        <f>PROPER('Lane 5'!G5)</f>
        <v/>
      </c>
      <c r="F349" s="63" t="str">
        <f>PROPER('Lane 5'!H5)</f>
        <v/>
      </c>
      <c r="G349" s="64" t="e">
        <f>VLOOKUP(Instructions!$F$29,Clubs_Info,3,FALSE)</f>
        <v>#N/A</v>
      </c>
      <c r="H349" s="65">
        <f>'Lane 5'!I5</f>
        <v>0</v>
      </c>
      <c r="I349" s="63">
        <f>'Lane 5'!F5</f>
        <v>0</v>
      </c>
      <c r="J349" s="62" t="str">
        <f t="shared" si="18"/>
        <v>1900/01/00</v>
      </c>
      <c r="K349" s="70"/>
      <c r="L349" s="85" t="str">
        <f t="shared" si="16"/>
        <v/>
      </c>
    </row>
    <row r="350" spans="2:12" s="54" customFormat="1" x14ac:dyDescent="0.2">
      <c r="B350" s="62">
        <v>5</v>
      </c>
      <c r="C350" s="54">
        <v>4</v>
      </c>
      <c r="D350" s="63" t="str">
        <f>IF(LEFT('Lane 5'!J6,1)="M","M",IF(LEFT('Lane 5'!J6,1)="B","M",IF(LEFT('Lane 5'!J6,1)="O","M",IF(LEFT('Lane 5'!J6,1)="F","F",IF(LEFT('Lane 5'!J6,1)="G","F","ERROR")))))</f>
        <v>F</v>
      </c>
      <c r="E350" s="63" t="str">
        <f>PROPER('Lane 5'!G6)</f>
        <v/>
      </c>
      <c r="F350" s="63" t="str">
        <f>PROPER('Lane 5'!H6)</f>
        <v/>
      </c>
      <c r="G350" s="64" t="e">
        <f>VLOOKUP(Instructions!$F$29,Clubs_Info,3,FALSE)</f>
        <v>#N/A</v>
      </c>
      <c r="H350" s="65">
        <f>'Lane 5'!I6</f>
        <v>0</v>
      </c>
      <c r="I350" s="63">
        <f>'Lane 5'!F6</f>
        <v>0</v>
      </c>
      <c r="J350" s="62" t="str">
        <f t="shared" si="18"/>
        <v>1900/01/00</v>
      </c>
      <c r="K350" s="70"/>
      <c r="L350" s="85" t="str">
        <f t="shared" si="16"/>
        <v/>
      </c>
    </row>
    <row r="351" spans="2:12" s="54" customFormat="1" x14ac:dyDescent="0.2">
      <c r="B351" s="62">
        <v>5</v>
      </c>
      <c r="C351" s="54">
        <v>5</v>
      </c>
      <c r="D351" s="63" t="str">
        <f>IF(LEFT('Lane 5'!J7,1)="M","M",IF(LEFT('Lane 5'!J7,1)="B","M",IF(LEFT('Lane 5'!J7,1)="O","M",IF(LEFT('Lane 5'!J7,1)="F","F",IF(LEFT('Lane 5'!J7,1)="G","F","ERROR")))))</f>
        <v>M</v>
      </c>
      <c r="E351" s="63" t="str">
        <f>PROPER('Lane 5'!G7)</f>
        <v/>
      </c>
      <c r="F351" s="63" t="str">
        <f>PROPER('Lane 5'!H7)</f>
        <v/>
      </c>
      <c r="G351" s="64" t="e">
        <f>VLOOKUP(Instructions!$F$29,Clubs_Info,3,FALSE)</f>
        <v>#N/A</v>
      </c>
      <c r="H351" s="65">
        <f>'Lane 5'!I7</f>
        <v>0</v>
      </c>
      <c r="I351" s="63">
        <f>'Lane 5'!F7</f>
        <v>0</v>
      </c>
      <c r="J351" s="62" t="str">
        <f t="shared" si="18"/>
        <v>1900/01/00</v>
      </c>
      <c r="K351" s="70"/>
      <c r="L351" s="85" t="str">
        <f t="shared" si="16"/>
        <v/>
      </c>
    </row>
    <row r="352" spans="2:12" s="54" customFormat="1" x14ac:dyDescent="0.2">
      <c r="B352" s="62">
        <v>5</v>
      </c>
      <c r="C352" s="54">
        <v>6</v>
      </c>
      <c r="D352" s="63" t="str">
        <f>IF(LEFT('Lane 5'!J8,1)="M","M",IF(LEFT('Lane 5'!J8,1)="B","M",IF(LEFT('Lane 5'!J8,1)="O","M",IF(LEFT('Lane 5'!J8,1)="F","F",IF(LEFT('Lane 5'!J8,1)="G","F","ERROR")))))</f>
        <v>F</v>
      </c>
      <c r="E352" s="63" t="str">
        <f>PROPER('Lane 5'!G8)</f>
        <v/>
      </c>
      <c r="F352" s="63" t="str">
        <f>PROPER('Lane 5'!H8)</f>
        <v/>
      </c>
      <c r="G352" s="64" t="e">
        <f>VLOOKUP(Instructions!$F$29,Clubs_Info,3,FALSE)</f>
        <v>#N/A</v>
      </c>
      <c r="H352" s="65">
        <f>'Lane 5'!I8</f>
        <v>0</v>
      </c>
      <c r="I352" s="63">
        <f>'Lane 5'!F8</f>
        <v>0</v>
      </c>
      <c r="J352" s="62" t="str">
        <f t="shared" si="18"/>
        <v>1900/01/00</v>
      </c>
      <c r="K352" s="70"/>
      <c r="L352" s="85" t="str">
        <f t="shared" si="16"/>
        <v/>
      </c>
    </row>
    <row r="353" spans="2:12" s="54" customFormat="1" x14ac:dyDescent="0.2">
      <c r="B353" s="62">
        <v>5</v>
      </c>
      <c r="C353" s="54">
        <v>7</v>
      </c>
      <c r="D353" s="63" t="str">
        <f>IF(LEFT('Lane 5'!J9,1)="M","M",IF(LEFT('Lane 5'!J9,1)="B","M",IF(LEFT('Lane 5'!J9,1)="O","M",IF(LEFT('Lane 5'!J9,1)="F","F",IF(LEFT('Lane 5'!J9,1)="G","F","ERROR")))))</f>
        <v>M</v>
      </c>
      <c r="E353" s="63" t="str">
        <f>PROPER('Lane 5'!G9)</f>
        <v/>
      </c>
      <c r="F353" s="63" t="str">
        <f>PROPER('Lane 5'!H9)</f>
        <v/>
      </c>
      <c r="G353" s="64" t="e">
        <f>VLOOKUP(Instructions!$F$29,Clubs_Info,3,FALSE)</f>
        <v>#N/A</v>
      </c>
      <c r="H353" s="65">
        <f>'Lane 5'!I9</f>
        <v>0</v>
      </c>
      <c r="I353" s="63">
        <f>'Lane 5'!F9</f>
        <v>0</v>
      </c>
      <c r="J353" s="62" t="str">
        <f t="shared" ref="J353:J416" si="19">(TEXT(H353,"YYYY/MM/DD"))</f>
        <v>1900/01/00</v>
      </c>
      <c r="K353" s="70"/>
      <c r="L353" s="85" t="str">
        <f t="shared" si="16"/>
        <v/>
      </c>
    </row>
    <row r="354" spans="2:12" s="54" customFormat="1" x14ac:dyDescent="0.2">
      <c r="B354" s="62">
        <v>5</v>
      </c>
      <c r="C354" s="54">
        <v>7</v>
      </c>
      <c r="D354" s="63" t="str">
        <f>IF(LEFT('Lane 5'!J10,1)="M","M",IF(LEFT('Lane 5'!J10,1)="B","M",IF(LEFT('Lane 5'!J10,1)="O","M",IF(LEFT('Lane 5'!J10,1)="F","F",IF(LEFT('Lane 5'!J10,1)="G","F","ERROR")))))</f>
        <v>M</v>
      </c>
      <c r="E354" s="63" t="str">
        <f>PROPER('Lane 5'!G10)</f>
        <v/>
      </c>
      <c r="F354" s="63" t="str">
        <f>PROPER('Lane 5'!H10)</f>
        <v/>
      </c>
      <c r="G354" s="64" t="e">
        <f>VLOOKUP(Instructions!$F$29,Clubs_Info,3,FALSE)</f>
        <v>#N/A</v>
      </c>
      <c r="H354" s="65">
        <f>'Lane 5'!I10</f>
        <v>0</v>
      </c>
      <c r="I354" s="63">
        <f>'Lane 5'!F10</f>
        <v>0</v>
      </c>
      <c r="J354" s="62" t="str">
        <f t="shared" si="19"/>
        <v>1900/01/00</v>
      </c>
      <c r="K354" s="70"/>
      <c r="L354" s="85" t="str">
        <f t="shared" si="16"/>
        <v/>
      </c>
    </row>
    <row r="355" spans="2:12" s="54" customFormat="1" x14ac:dyDescent="0.2">
      <c r="B355" s="62">
        <v>5</v>
      </c>
      <c r="C355" s="54">
        <v>7</v>
      </c>
      <c r="D355" s="63" t="str">
        <f>IF(LEFT('Lane 5'!J11,1)="M","M",IF(LEFT('Lane 5'!J11,1)="B","M",IF(LEFT('Lane 5'!J11,1)="O","M",IF(LEFT('Lane 5'!J11,1)="F","F",IF(LEFT('Lane 5'!J11,1)="G","F","ERROR")))))</f>
        <v>M</v>
      </c>
      <c r="E355" s="63" t="str">
        <f>PROPER('Lane 5'!G11)</f>
        <v/>
      </c>
      <c r="F355" s="63" t="str">
        <f>PROPER('Lane 5'!H11)</f>
        <v/>
      </c>
      <c r="G355" s="64" t="e">
        <f>VLOOKUP(Instructions!$F$29,Clubs_Info,3,FALSE)</f>
        <v>#N/A</v>
      </c>
      <c r="H355" s="65">
        <f>'Lane 5'!I11</f>
        <v>0</v>
      </c>
      <c r="I355" s="63">
        <f>'Lane 5'!F11</f>
        <v>0</v>
      </c>
      <c r="J355" s="62" t="str">
        <f t="shared" si="19"/>
        <v>1900/01/00</v>
      </c>
      <c r="K355" s="70"/>
      <c r="L355" s="85" t="str">
        <f t="shared" si="16"/>
        <v/>
      </c>
    </row>
    <row r="356" spans="2:12" s="54" customFormat="1" x14ac:dyDescent="0.2">
      <c r="B356" s="62">
        <v>5</v>
      </c>
      <c r="C356" s="54">
        <v>7</v>
      </c>
      <c r="D356" s="63" t="str">
        <f>IF(LEFT('Lane 5'!J12,1)="M","M",IF(LEFT('Lane 5'!J12,1)="B","M",IF(LEFT('Lane 5'!J12,1)="O","M",IF(LEFT('Lane 5'!J12,1)="F","F",IF(LEFT('Lane 5'!J12,1)="G","F","ERROR")))))</f>
        <v>M</v>
      </c>
      <c r="E356" s="63" t="str">
        <f>PROPER('Lane 5'!G12)</f>
        <v/>
      </c>
      <c r="F356" s="63" t="str">
        <f>PROPER('Lane 5'!H12)</f>
        <v/>
      </c>
      <c r="G356" s="64" t="e">
        <f>VLOOKUP(Instructions!$F$29,Clubs_Info,3,FALSE)</f>
        <v>#N/A</v>
      </c>
      <c r="H356" s="65">
        <f>'Lane 5'!I12</f>
        <v>0</v>
      </c>
      <c r="I356" s="63">
        <f>'Lane 5'!F12</f>
        <v>0</v>
      </c>
      <c r="J356" s="62" t="str">
        <f t="shared" si="19"/>
        <v>1900/01/00</v>
      </c>
      <c r="K356" s="70"/>
      <c r="L356" s="85" t="str">
        <f t="shared" si="16"/>
        <v/>
      </c>
    </row>
    <row r="357" spans="2:12" s="54" customFormat="1" x14ac:dyDescent="0.2">
      <c r="B357" s="62">
        <v>5</v>
      </c>
      <c r="C357" s="54">
        <v>8</v>
      </c>
      <c r="D357" s="63" t="str">
        <f>IF(LEFT('Lane 5'!J13,1)="M","M",IF(LEFT('Lane 5'!J13,1)="B","M",IF(LEFT('Lane 5'!J13,1)="O","M",IF(LEFT('Lane 5'!J13,1)="F","F",IF(LEFT('Lane 5'!J13,1)="G","F","ERROR")))))</f>
        <v>F</v>
      </c>
      <c r="E357" s="63" t="str">
        <f>PROPER('Lane 5'!G13)</f>
        <v/>
      </c>
      <c r="F357" s="63" t="str">
        <f>PROPER('Lane 5'!H13)</f>
        <v/>
      </c>
      <c r="G357" s="64" t="e">
        <f>VLOOKUP(Instructions!$F$29,Clubs_Info,3,FALSE)</f>
        <v>#N/A</v>
      </c>
      <c r="H357" s="65">
        <f>'Lane 5'!I13</f>
        <v>0</v>
      </c>
      <c r="I357" s="63">
        <f>'Lane 5'!F13</f>
        <v>0</v>
      </c>
      <c r="J357" s="62" t="str">
        <f t="shared" si="19"/>
        <v>1900/01/00</v>
      </c>
      <c r="K357" s="70"/>
      <c r="L357" s="85" t="str">
        <f t="shared" si="16"/>
        <v/>
      </c>
    </row>
    <row r="358" spans="2:12" s="54" customFormat="1" x14ac:dyDescent="0.2">
      <c r="B358" s="62">
        <v>5</v>
      </c>
      <c r="C358" s="54">
        <v>8</v>
      </c>
      <c r="D358" s="63" t="str">
        <f>IF(LEFT('Lane 5'!J14,1)="M","M",IF(LEFT('Lane 5'!J14,1)="B","M",IF(LEFT('Lane 5'!J14,1)="O","M",IF(LEFT('Lane 5'!J14,1)="F","F",IF(LEFT('Lane 5'!J14,1)="G","F","ERROR")))))</f>
        <v>F</v>
      </c>
      <c r="E358" s="63" t="str">
        <f>PROPER('Lane 5'!G14)</f>
        <v/>
      </c>
      <c r="F358" s="63" t="str">
        <f>PROPER('Lane 5'!H14)</f>
        <v/>
      </c>
      <c r="G358" s="64" t="e">
        <f>VLOOKUP(Instructions!$F$29,Clubs_Info,3,FALSE)</f>
        <v>#N/A</v>
      </c>
      <c r="H358" s="65">
        <f>'Lane 5'!I14</f>
        <v>0</v>
      </c>
      <c r="I358" s="63">
        <f>'Lane 5'!F14</f>
        <v>0</v>
      </c>
      <c r="J358" s="62" t="str">
        <f t="shared" si="19"/>
        <v>1900/01/00</v>
      </c>
      <c r="K358" s="70"/>
      <c r="L358" s="85" t="str">
        <f t="shared" si="16"/>
        <v/>
      </c>
    </row>
    <row r="359" spans="2:12" s="54" customFormat="1" x14ac:dyDescent="0.2">
      <c r="B359" s="62">
        <v>5</v>
      </c>
      <c r="C359" s="54">
        <v>8</v>
      </c>
      <c r="D359" s="63" t="str">
        <f>IF(LEFT('Lane 5'!J15,1)="M","M",IF(LEFT('Lane 5'!J15,1)="B","M",IF(LEFT('Lane 5'!J15,1)="O","M",IF(LEFT('Lane 5'!J15,1)="F","F",IF(LEFT('Lane 5'!J15,1)="G","F","ERROR")))))</f>
        <v>F</v>
      </c>
      <c r="E359" s="63" t="str">
        <f>PROPER('Lane 5'!G15)</f>
        <v/>
      </c>
      <c r="F359" s="63" t="str">
        <f>PROPER('Lane 5'!H15)</f>
        <v/>
      </c>
      <c r="G359" s="64" t="e">
        <f>VLOOKUP(Instructions!$F$29,Clubs_Info,3,FALSE)</f>
        <v>#N/A</v>
      </c>
      <c r="H359" s="65">
        <f>'Lane 5'!I15</f>
        <v>0</v>
      </c>
      <c r="I359" s="63">
        <f>'Lane 5'!F15</f>
        <v>0</v>
      </c>
      <c r="J359" s="62" t="str">
        <f t="shared" si="19"/>
        <v>1900/01/00</v>
      </c>
      <c r="K359" s="70"/>
      <c r="L359" s="85" t="str">
        <f t="shared" si="16"/>
        <v/>
      </c>
    </row>
    <row r="360" spans="2:12" s="54" customFormat="1" x14ac:dyDescent="0.2">
      <c r="B360" s="62">
        <v>5</v>
      </c>
      <c r="C360" s="54">
        <v>8</v>
      </c>
      <c r="D360" s="63" t="str">
        <f>IF(LEFT('Lane 5'!J16,1)="M","M",IF(LEFT('Lane 5'!J16,1)="B","M",IF(LEFT('Lane 5'!J16,1)="O","M",IF(LEFT('Lane 5'!J16,1)="F","F",IF(LEFT('Lane 5'!J16,1)="G","F","ERROR")))))</f>
        <v>F</v>
      </c>
      <c r="E360" s="63" t="str">
        <f>PROPER('Lane 5'!G16)</f>
        <v/>
      </c>
      <c r="F360" s="63" t="str">
        <f>PROPER('Lane 5'!H16)</f>
        <v/>
      </c>
      <c r="G360" s="64" t="e">
        <f>VLOOKUP(Instructions!$F$29,Clubs_Info,3,FALSE)</f>
        <v>#N/A</v>
      </c>
      <c r="H360" s="65">
        <f>'Lane 5'!I16</f>
        <v>0</v>
      </c>
      <c r="I360" s="63">
        <f>'Lane 5'!F16</f>
        <v>0</v>
      </c>
      <c r="J360" s="62" t="str">
        <f t="shared" si="19"/>
        <v>1900/01/00</v>
      </c>
      <c r="K360" s="70"/>
      <c r="L360" s="85" t="str">
        <f t="shared" si="16"/>
        <v/>
      </c>
    </row>
    <row r="361" spans="2:12" s="54" customFormat="1" x14ac:dyDescent="0.2">
      <c r="B361" s="62">
        <v>5</v>
      </c>
      <c r="C361" s="54">
        <v>9</v>
      </c>
      <c r="D361" s="63" t="str">
        <f>IF(LEFT('Lane 5'!J17,1)="M","M",IF(LEFT('Lane 5'!J17,1)="B","M",IF(LEFT('Lane 5'!J17,1)="O","M",IF(LEFT('Lane 5'!J17,1)="F","F",IF(LEFT('Lane 5'!J17,1)="G","F","ERROR")))))</f>
        <v>M</v>
      </c>
      <c r="E361" s="63" t="str">
        <f>PROPER('Lane 5'!G17)</f>
        <v/>
      </c>
      <c r="F361" s="63" t="str">
        <f>PROPER('Lane 5'!H17)</f>
        <v/>
      </c>
      <c r="G361" s="64" t="e">
        <f>VLOOKUP(Instructions!$F$29,Clubs_Info,3,FALSE)</f>
        <v>#N/A</v>
      </c>
      <c r="H361" s="65">
        <f>'Lane 5'!I17</f>
        <v>0</v>
      </c>
      <c r="I361" s="63">
        <f>'Lane 5'!F17</f>
        <v>0</v>
      </c>
      <c r="J361" s="62" t="str">
        <f t="shared" si="19"/>
        <v>1900/01/00</v>
      </c>
      <c r="K361" s="70"/>
      <c r="L361" s="85" t="str">
        <f t="shared" si="16"/>
        <v/>
      </c>
    </row>
    <row r="362" spans="2:12" s="54" customFormat="1" x14ac:dyDescent="0.2">
      <c r="B362" s="62">
        <v>5</v>
      </c>
      <c r="C362" s="54">
        <v>9</v>
      </c>
      <c r="D362" s="63" t="str">
        <f>IF(LEFT('Lane 5'!J18,1)="M","M",IF(LEFT('Lane 5'!J18,1)="B","M",IF(LEFT('Lane 5'!J18,1)="O","M",IF(LEFT('Lane 5'!J18,1)="F","F",IF(LEFT('Lane 5'!J18,1)="G","F","ERROR")))))</f>
        <v>M</v>
      </c>
      <c r="E362" s="63" t="str">
        <f>PROPER('Lane 5'!G18)</f>
        <v/>
      </c>
      <c r="F362" s="63" t="str">
        <f>PROPER('Lane 5'!H18)</f>
        <v/>
      </c>
      <c r="G362" s="64" t="e">
        <f>VLOOKUP(Instructions!$F$29,Clubs_Info,3,FALSE)</f>
        <v>#N/A</v>
      </c>
      <c r="H362" s="65">
        <f>'Lane 5'!I18</f>
        <v>0</v>
      </c>
      <c r="I362" s="63">
        <f>'Lane 5'!F18</f>
        <v>0</v>
      </c>
      <c r="J362" s="62" t="str">
        <f t="shared" si="19"/>
        <v>1900/01/00</v>
      </c>
      <c r="K362" s="70"/>
      <c r="L362" s="85" t="str">
        <f t="shared" si="16"/>
        <v/>
      </c>
    </row>
    <row r="363" spans="2:12" s="54" customFormat="1" x14ac:dyDescent="0.2">
      <c r="B363" s="62">
        <v>5</v>
      </c>
      <c r="C363" s="54">
        <v>9</v>
      </c>
      <c r="D363" s="63" t="str">
        <f>IF(LEFT('Lane 5'!J19,1)="M","M",IF(LEFT('Lane 5'!J19,1)="B","M",IF(LEFT('Lane 5'!J19,1)="O","M",IF(LEFT('Lane 5'!J19,1)="F","F",IF(LEFT('Lane 5'!J19,1)="G","F","ERROR")))))</f>
        <v>M</v>
      </c>
      <c r="E363" s="63" t="str">
        <f>PROPER('Lane 5'!G19)</f>
        <v/>
      </c>
      <c r="F363" s="63" t="str">
        <f>PROPER('Lane 5'!H19)</f>
        <v/>
      </c>
      <c r="G363" s="64" t="e">
        <f>VLOOKUP(Instructions!$F$29,Clubs_Info,3,FALSE)</f>
        <v>#N/A</v>
      </c>
      <c r="H363" s="65">
        <f>'Lane 5'!I19</f>
        <v>0</v>
      </c>
      <c r="I363" s="63">
        <f>'Lane 5'!F19</f>
        <v>0</v>
      </c>
      <c r="J363" s="62" t="str">
        <f t="shared" si="19"/>
        <v>1900/01/00</v>
      </c>
      <c r="K363" s="70"/>
      <c r="L363" s="85" t="str">
        <f t="shared" si="16"/>
        <v/>
      </c>
    </row>
    <row r="364" spans="2:12" s="54" customFormat="1" x14ac:dyDescent="0.2">
      <c r="B364" s="62">
        <v>5</v>
      </c>
      <c r="C364" s="54">
        <v>9</v>
      </c>
      <c r="D364" s="63" t="str">
        <f>IF(LEFT('Lane 5'!J20,1)="M","M",IF(LEFT('Lane 5'!J20,1)="B","M",IF(LEFT('Lane 5'!J20,1)="O","M",IF(LEFT('Lane 5'!J20,1)="F","F",IF(LEFT('Lane 5'!J20,1)="G","F","ERROR")))))</f>
        <v>M</v>
      </c>
      <c r="E364" s="63" t="str">
        <f>PROPER('Lane 5'!G20)</f>
        <v/>
      </c>
      <c r="F364" s="63" t="str">
        <f>PROPER('Lane 5'!H20)</f>
        <v/>
      </c>
      <c r="G364" s="64" t="e">
        <f>VLOOKUP(Instructions!$F$29,Clubs_Info,3,FALSE)</f>
        <v>#N/A</v>
      </c>
      <c r="H364" s="65">
        <f>'Lane 5'!I20</f>
        <v>0</v>
      </c>
      <c r="I364" s="63">
        <f>'Lane 5'!F20</f>
        <v>0</v>
      </c>
      <c r="J364" s="62" t="str">
        <f t="shared" si="19"/>
        <v>1900/01/00</v>
      </c>
      <c r="K364" s="70"/>
      <c r="L364" s="85" t="str">
        <f t="shared" si="16"/>
        <v/>
      </c>
    </row>
    <row r="365" spans="2:12" s="54" customFormat="1" x14ac:dyDescent="0.2">
      <c r="B365" s="62">
        <v>5</v>
      </c>
      <c r="C365" s="54">
        <v>10</v>
      </c>
      <c r="D365" s="63" t="str">
        <f>IF(LEFT('Lane 5'!J21,1)="M","M",IF(LEFT('Lane 5'!J21,1)="B","M",IF(LEFT('Lane 5'!J21,1)="O","M",IF(LEFT('Lane 5'!J21,1)="F","F",IF(LEFT('Lane 5'!J21,1)="G","F","ERROR")))))</f>
        <v>F</v>
      </c>
      <c r="E365" s="63" t="str">
        <f>PROPER('Lane 5'!G21)</f>
        <v/>
      </c>
      <c r="F365" s="63" t="str">
        <f>PROPER('Lane 5'!H21)</f>
        <v/>
      </c>
      <c r="G365" s="64" t="e">
        <f>VLOOKUP(Instructions!$F$29,Clubs_Info,3,FALSE)</f>
        <v>#N/A</v>
      </c>
      <c r="H365" s="65">
        <f>'Lane 5'!I21</f>
        <v>0</v>
      </c>
      <c r="I365" s="63">
        <f>'Lane 5'!F21</f>
        <v>0</v>
      </c>
      <c r="J365" s="62" t="str">
        <f t="shared" si="19"/>
        <v>1900/01/00</v>
      </c>
      <c r="K365" s="70"/>
      <c r="L365" s="85" t="str">
        <f t="shared" si="16"/>
        <v/>
      </c>
    </row>
    <row r="366" spans="2:12" s="54" customFormat="1" x14ac:dyDescent="0.2">
      <c r="B366" s="62">
        <v>5</v>
      </c>
      <c r="C366" s="54">
        <v>10</v>
      </c>
      <c r="D366" s="63" t="str">
        <f>IF(LEFT('Lane 5'!J22,1)="M","M",IF(LEFT('Lane 5'!J22,1)="B","M",IF(LEFT('Lane 5'!J22,1)="O","M",IF(LEFT('Lane 5'!J22,1)="F","F",IF(LEFT('Lane 5'!J22,1)="G","F","ERROR")))))</f>
        <v>F</v>
      </c>
      <c r="E366" s="63" t="str">
        <f>PROPER('Lane 5'!G22)</f>
        <v/>
      </c>
      <c r="F366" s="63" t="str">
        <f>PROPER('Lane 5'!H22)</f>
        <v/>
      </c>
      <c r="G366" s="64" t="e">
        <f>VLOOKUP(Instructions!$F$29,Clubs_Info,3,FALSE)</f>
        <v>#N/A</v>
      </c>
      <c r="H366" s="65">
        <f>'Lane 5'!I22</f>
        <v>0</v>
      </c>
      <c r="I366" s="63">
        <f>'Lane 5'!F22</f>
        <v>0</v>
      </c>
      <c r="J366" s="62" t="str">
        <f t="shared" si="19"/>
        <v>1900/01/00</v>
      </c>
      <c r="K366" s="70"/>
      <c r="L366" s="85" t="str">
        <f t="shared" si="16"/>
        <v/>
      </c>
    </row>
    <row r="367" spans="2:12" s="54" customFormat="1" x14ac:dyDescent="0.2">
      <c r="B367" s="62">
        <v>5</v>
      </c>
      <c r="C367" s="54">
        <v>10</v>
      </c>
      <c r="D367" s="63" t="str">
        <f>IF(LEFT('Lane 5'!J23,1)="M","M",IF(LEFT('Lane 5'!J23,1)="B","M",IF(LEFT('Lane 5'!J23,1)="O","M",IF(LEFT('Lane 5'!J23,1)="F","F",IF(LEFT('Lane 5'!J23,1)="G","F","ERROR")))))</f>
        <v>F</v>
      </c>
      <c r="E367" s="63" t="str">
        <f>PROPER('Lane 5'!G23)</f>
        <v/>
      </c>
      <c r="F367" s="63" t="str">
        <f>PROPER('Lane 5'!H23)</f>
        <v/>
      </c>
      <c r="G367" s="64" t="e">
        <f>VLOOKUP(Instructions!$F$29,Clubs_Info,3,FALSE)</f>
        <v>#N/A</v>
      </c>
      <c r="H367" s="65">
        <f>'Lane 5'!I23</f>
        <v>0</v>
      </c>
      <c r="I367" s="63">
        <f>'Lane 5'!F23</f>
        <v>0</v>
      </c>
      <c r="J367" s="62" t="str">
        <f t="shared" si="19"/>
        <v>1900/01/00</v>
      </c>
      <c r="K367" s="70"/>
      <c r="L367" s="85" t="str">
        <f t="shared" si="16"/>
        <v/>
      </c>
    </row>
    <row r="368" spans="2:12" s="54" customFormat="1" x14ac:dyDescent="0.2">
      <c r="B368" s="62">
        <v>5</v>
      </c>
      <c r="C368" s="54">
        <v>10</v>
      </c>
      <c r="D368" s="63" t="str">
        <f>IF(LEFT('Lane 5'!J24,1)="M","M",IF(LEFT('Lane 5'!J24,1)="B","M",IF(LEFT('Lane 5'!J24,1)="O","M",IF(LEFT('Lane 5'!J24,1)="F","F",IF(LEFT('Lane 5'!J24,1)="G","F","ERROR")))))</f>
        <v>F</v>
      </c>
      <c r="E368" s="63" t="str">
        <f>PROPER('Lane 5'!G24)</f>
        <v/>
      </c>
      <c r="F368" s="63" t="str">
        <f>PROPER('Lane 5'!H24)</f>
        <v/>
      </c>
      <c r="G368" s="64" t="e">
        <f>VLOOKUP(Instructions!$F$29,Clubs_Info,3,FALSE)</f>
        <v>#N/A</v>
      </c>
      <c r="H368" s="65">
        <f>'Lane 5'!I24</f>
        <v>0</v>
      </c>
      <c r="I368" s="63">
        <f>'Lane 5'!F24</f>
        <v>0</v>
      </c>
      <c r="J368" s="62" t="str">
        <f t="shared" si="19"/>
        <v>1900/01/00</v>
      </c>
      <c r="K368" s="70"/>
      <c r="L368" s="85" t="str">
        <f t="shared" si="16"/>
        <v/>
      </c>
    </row>
    <row r="369" spans="2:12" s="54" customFormat="1" x14ac:dyDescent="0.2">
      <c r="B369" s="62">
        <v>5</v>
      </c>
      <c r="C369" s="54">
        <v>11</v>
      </c>
      <c r="D369" s="63" t="str">
        <f>IF(LEFT('Lane 5'!J25,1)="M","M",IF(LEFT('Lane 5'!J25,1)="B","M",IF(LEFT('Lane 5'!J25,1)="O","M",IF(LEFT('Lane 5'!J25,1)="F","F",IF(LEFT('Lane 5'!J25,1)="G","F","ERROR")))))</f>
        <v>M</v>
      </c>
      <c r="E369" s="63" t="str">
        <f>PROPER('Lane 5'!G25)</f>
        <v/>
      </c>
      <c r="F369" s="63" t="str">
        <f>PROPER('Lane 5'!H25)</f>
        <v/>
      </c>
      <c r="G369" s="64" t="e">
        <f>VLOOKUP(Instructions!$F$29,Clubs_Info,3,FALSE)</f>
        <v>#N/A</v>
      </c>
      <c r="H369" s="65">
        <f>'Lane 5'!I25</f>
        <v>0</v>
      </c>
      <c r="I369" s="63">
        <f>'Lane 5'!F25</f>
        <v>0</v>
      </c>
      <c r="J369" s="62" t="str">
        <f t="shared" si="19"/>
        <v>1900/01/00</v>
      </c>
      <c r="K369" s="70"/>
      <c r="L369" s="85" t="str">
        <f t="shared" si="16"/>
        <v/>
      </c>
    </row>
    <row r="370" spans="2:12" s="54" customFormat="1" x14ac:dyDescent="0.2">
      <c r="B370" s="62">
        <v>5</v>
      </c>
      <c r="C370" s="54">
        <v>12</v>
      </c>
      <c r="D370" s="63" t="str">
        <f>IF(LEFT('Lane 5'!J26,1)="M","M",IF(LEFT('Lane 5'!J26,1)="B","M",IF(LEFT('Lane 5'!J26,1)="O","M",IF(LEFT('Lane 5'!J26,1)="F","F",IF(LEFT('Lane 5'!J26,1)="G","F","ERROR")))))</f>
        <v>F</v>
      </c>
      <c r="E370" s="63" t="str">
        <f>PROPER('Lane 5'!G26)</f>
        <v/>
      </c>
      <c r="F370" s="63" t="str">
        <f>PROPER('Lane 5'!H26)</f>
        <v/>
      </c>
      <c r="G370" s="64" t="e">
        <f>VLOOKUP(Instructions!$F$29,Clubs_Info,3,FALSE)</f>
        <v>#N/A</v>
      </c>
      <c r="H370" s="65">
        <f>'Lane 5'!I26</f>
        <v>0</v>
      </c>
      <c r="I370" s="63">
        <f>'Lane 5'!F26</f>
        <v>0</v>
      </c>
      <c r="J370" s="62" t="str">
        <f t="shared" si="19"/>
        <v>1900/01/00</v>
      </c>
      <c r="K370" s="70"/>
      <c r="L370" s="85" t="str">
        <f t="shared" si="16"/>
        <v/>
      </c>
    </row>
    <row r="371" spans="2:12" s="54" customFormat="1" x14ac:dyDescent="0.2">
      <c r="B371" s="62">
        <v>5</v>
      </c>
      <c r="C371" s="54">
        <v>13</v>
      </c>
      <c r="D371" s="63" t="str">
        <f>IF(LEFT('Lane 5'!J27,1)="M","M",IF(LEFT('Lane 5'!J27,1)="B","M",IF(LEFT('Lane 5'!J27,1)="O","M",IF(LEFT('Lane 5'!J27,1)="F","F",IF(LEFT('Lane 5'!J27,1)="G","F","ERROR")))))</f>
        <v>M</v>
      </c>
      <c r="E371" s="63" t="str">
        <f>PROPER('Lane 5'!G27)</f>
        <v/>
      </c>
      <c r="F371" s="63" t="str">
        <f>PROPER('Lane 5'!H27)</f>
        <v/>
      </c>
      <c r="G371" s="64" t="e">
        <f>VLOOKUP(Instructions!$F$29,Clubs_Info,3,FALSE)</f>
        <v>#N/A</v>
      </c>
      <c r="H371" s="65">
        <f>'Lane 5'!I27</f>
        <v>0</v>
      </c>
      <c r="I371" s="63">
        <f>'Lane 5'!F27</f>
        <v>0</v>
      </c>
      <c r="J371" s="62" t="str">
        <f t="shared" si="19"/>
        <v>1900/01/00</v>
      </c>
      <c r="K371" s="70"/>
      <c r="L371" s="85" t="str">
        <f t="shared" si="16"/>
        <v/>
      </c>
    </row>
    <row r="372" spans="2:12" s="54" customFormat="1" x14ac:dyDescent="0.2">
      <c r="B372" s="62">
        <v>5</v>
      </c>
      <c r="C372" s="54">
        <v>14</v>
      </c>
      <c r="D372" s="63" t="str">
        <f>IF(LEFT('Lane 5'!J28,1)="M","M",IF(LEFT('Lane 5'!J28,1)="B","M",IF(LEFT('Lane 5'!J28,1)="O","M",IF(LEFT('Lane 5'!J28,1)="F","F",IF(LEFT('Lane 5'!J28,1)="G","F","ERROR")))))</f>
        <v>F</v>
      </c>
      <c r="E372" s="63" t="str">
        <f>PROPER('Lane 5'!G28)</f>
        <v/>
      </c>
      <c r="F372" s="63" t="str">
        <f>PROPER('Lane 5'!H28)</f>
        <v/>
      </c>
      <c r="G372" s="64" t="e">
        <f>VLOOKUP(Instructions!$F$29,Clubs_Info,3,FALSE)</f>
        <v>#N/A</v>
      </c>
      <c r="H372" s="65">
        <f>'Lane 5'!I28</f>
        <v>0</v>
      </c>
      <c r="I372" s="63">
        <f>'Lane 5'!F28</f>
        <v>0</v>
      </c>
      <c r="J372" s="62" t="str">
        <f t="shared" si="19"/>
        <v>1900/01/00</v>
      </c>
      <c r="K372" s="70"/>
      <c r="L372" s="85" t="str">
        <f t="shared" si="16"/>
        <v/>
      </c>
    </row>
    <row r="373" spans="2:12" s="54" customFormat="1" x14ac:dyDescent="0.2">
      <c r="B373" s="62">
        <v>5</v>
      </c>
      <c r="C373" s="54">
        <v>15</v>
      </c>
      <c r="D373" s="63" t="str">
        <f>IF(LEFT('Lane 5'!J29,1)="M","M",IF(LEFT('Lane 5'!J29,1)="B","M",IF(LEFT('Lane 5'!J29,1)="O","M",IF(LEFT('Lane 5'!J29,1)="F","F",IF(LEFT('Lane 5'!J29,1)="G","F","ERROR")))))</f>
        <v>M</v>
      </c>
      <c r="E373" s="63" t="str">
        <f>PROPER('Lane 5'!G29)</f>
        <v/>
      </c>
      <c r="F373" s="63" t="str">
        <f>PROPER('Lane 5'!H29)</f>
        <v/>
      </c>
      <c r="G373" s="64" t="e">
        <f>VLOOKUP(Instructions!$F$29,Clubs_Info,3,FALSE)</f>
        <v>#N/A</v>
      </c>
      <c r="H373" s="65">
        <f>'Lane 5'!I29</f>
        <v>0</v>
      </c>
      <c r="I373" s="63">
        <f>'Lane 5'!F29</f>
        <v>0</v>
      </c>
      <c r="J373" s="62" t="str">
        <f t="shared" si="19"/>
        <v>1900/01/00</v>
      </c>
      <c r="K373" s="70"/>
      <c r="L373" s="85" t="str">
        <f t="shared" si="16"/>
        <v/>
      </c>
    </row>
    <row r="374" spans="2:12" s="54" customFormat="1" x14ac:dyDescent="0.2">
      <c r="B374" s="62">
        <v>5</v>
      </c>
      <c r="C374" s="54">
        <v>16</v>
      </c>
      <c r="D374" s="63" t="str">
        <f>IF(LEFT('Lane 5'!J30,1)="M","M",IF(LEFT('Lane 5'!J30,1)="B","M",IF(LEFT('Lane 5'!J30,1)="O","M",IF(LEFT('Lane 5'!J30,1)="F","F",IF(LEFT('Lane 5'!J30,1)="G","F","ERROR")))))</f>
        <v>F</v>
      </c>
      <c r="E374" s="63" t="str">
        <f>PROPER('Lane 5'!G30)</f>
        <v/>
      </c>
      <c r="F374" s="63" t="str">
        <f>PROPER('Lane 5'!H30)</f>
        <v/>
      </c>
      <c r="G374" s="64" t="e">
        <f>VLOOKUP(Instructions!$F$29,Clubs_Info,3,FALSE)</f>
        <v>#N/A</v>
      </c>
      <c r="H374" s="65">
        <f>'Lane 5'!I30</f>
        <v>0</v>
      </c>
      <c r="I374" s="63">
        <f>'Lane 5'!F30</f>
        <v>0</v>
      </c>
      <c r="J374" s="62" t="str">
        <f t="shared" si="19"/>
        <v>1900/01/00</v>
      </c>
      <c r="K374" s="70"/>
      <c r="L374" s="85" t="str">
        <f t="shared" si="16"/>
        <v/>
      </c>
    </row>
    <row r="375" spans="2:12" s="54" customFormat="1" x14ac:dyDescent="0.2">
      <c r="B375" s="62">
        <v>5</v>
      </c>
      <c r="C375" s="54">
        <v>17</v>
      </c>
      <c r="D375" s="63" t="str">
        <f>IF(LEFT('Lane 5'!J31,1)="M","M",IF(LEFT('Lane 5'!J31,1)="B","M",IF(LEFT('Lane 5'!J31,1)="O","M",IF(LEFT('Lane 5'!J31,1)="F","F",IF(LEFT('Lane 5'!J31,1)="G","F","ERROR")))))</f>
        <v>M</v>
      </c>
      <c r="E375" s="63" t="str">
        <f>PROPER('Lane 5'!G31)</f>
        <v/>
      </c>
      <c r="F375" s="63" t="str">
        <f>PROPER('Lane 5'!H31)</f>
        <v/>
      </c>
      <c r="G375" s="64" t="e">
        <f>VLOOKUP(Instructions!$F$29,Clubs_Info,3,FALSE)</f>
        <v>#N/A</v>
      </c>
      <c r="H375" s="65">
        <f>'Lane 5'!I31</f>
        <v>0</v>
      </c>
      <c r="I375" s="63">
        <f>'Lane 5'!F31</f>
        <v>0</v>
      </c>
      <c r="J375" s="62" t="str">
        <f t="shared" si="19"/>
        <v>1900/01/00</v>
      </c>
      <c r="K375" s="70"/>
      <c r="L375" s="85" t="str">
        <f t="shared" si="16"/>
        <v/>
      </c>
    </row>
    <row r="376" spans="2:12" s="54" customFormat="1" x14ac:dyDescent="0.2">
      <c r="B376" s="62">
        <v>5</v>
      </c>
      <c r="C376" s="54">
        <v>18</v>
      </c>
      <c r="D376" s="63" t="str">
        <f>IF(LEFT('Lane 5'!J32,1)="M","M",IF(LEFT('Lane 5'!J32,1)="B","M",IF(LEFT('Lane 5'!J32,1)="O","M",IF(LEFT('Lane 5'!J32,1)="F","F",IF(LEFT('Lane 5'!J32,1)="G","F","ERROR")))))</f>
        <v>F</v>
      </c>
      <c r="E376" s="63" t="str">
        <f>PROPER('Lane 5'!G32)</f>
        <v/>
      </c>
      <c r="F376" s="63" t="str">
        <f>PROPER('Lane 5'!H32)</f>
        <v/>
      </c>
      <c r="G376" s="64" t="e">
        <f>VLOOKUP(Instructions!$F$29,Clubs_Info,3,FALSE)</f>
        <v>#N/A</v>
      </c>
      <c r="H376" s="65">
        <f>'Lane 5'!I32</f>
        <v>0</v>
      </c>
      <c r="I376" s="63">
        <f>'Lane 5'!F32</f>
        <v>0</v>
      </c>
      <c r="J376" s="62" t="str">
        <f t="shared" si="19"/>
        <v>1900/01/00</v>
      </c>
      <c r="K376" s="70"/>
      <c r="L376" s="85" t="str">
        <f t="shared" si="16"/>
        <v/>
      </c>
    </row>
    <row r="377" spans="2:12" s="54" customFormat="1" x14ac:dyDescent="0.2">
      <c r="B377" s="62">
        <v>5</v>
      </c>
      <c r="C377" s="54">
        <v>19</v>
      </c>
      <c r="D377" s="63" t="str">
        <f>IF(LEFT('Lane 5'!J33,1)="M","M",IF(LEFT('Lane 5'!J33,1)="B","M",IF(LEFT('Lane 5'!J33,1)="O","M",IF(LEFT('Lane 5'!J33,1)="F","F",IF(LEFT('Lane 5'!J33,1)="G","F","ERROR")))))</f>
        <v>M</v>
      </c>
      <c r="E377" s="63" t="str">
        <f>PROPER('Lane 5'!G33)</f>
        <v/>
      </c>
      <c r="F377" s="63" t="str">
        <f>PROPER('Lane 5'!H33)</f>
        <v/>
      </c>
      <c r="G377" s="64" t="e">
        <f>VLOOKUP(Instructions!$F$29,Clubs_Info,3,FALSE)</f>
        <v>#N/A</v>
      </c>
      <c r="H377" s="65">
        <f>'Lane 5'!I33</f>
        <v>0</v>
      </c>
      <c r="I377" s="63">
        <f>'Lane 5'!F33</f>
        <v>0</v>
      </c>
      <c r="J377" s="62" t="str">
        <f t="shared" si="19"/>
        <v>1900/01/00</v>
      </c>
      <c r="K377" s="70"/>
      <c r="L377" s="85" t="str">
        <f t="shared" si="16"/>
        <v/>
      </c>
    </row>
    <row r="378" spans="2:12" s="54" customFormat="1" x14ac:dyDescent="0.2">
      <c r="B378" s="62">
        <v>5</v>
      </c>
      <c r="C378" s="54">
        <v>20</v>
      </c>
      <c r="D378" s="63" t="str">
        <f>IF(LEFT('Lane 5'!J34,1)="M","M",IF(LEFT('Lane 5'!J34,1)="B","M",IF(LEFT('Lane 5'!J34,1)="O","M",IF(LEFT('Lane 5'!J34,1)="F","F",IF(LEFT('Lane 5'!J34,1)="G","F","ERROR")))))</f>
        <v>F</v>
      </c>
      <c r="E378" s="63" t="str">
        <f>PROPER('Lane 5'!G34)</f>
        <v/>
      </c>
      <c r="F378" s="63" t="str">
        <f>PROPER('Lane 5'!H34)</f>
        <v/>
      </c>
      <c r="G378" s="64" t="e">
        <f>VLOOKUP(Instructions!$F$29,Clubs_Info,3,FALSE)</f>
        <v>#N/A</v>
      </c>
      <c r="H378" s="65">
        <f>'Lane 5'!I34</f>
        <v>0</v>
      </c>
      <c r="I378" s="63">
        <f>'Lane 5'!F34</f>
        <v>0</v>
      </c>
      <c r="J378" s="62" t="str">
        <f t="shared" si="19"/>
        <v>1900/01/00</v>
      </c>
      <c r="K378" s="70"/>
      <c r="L378" s="85" t="str">
        <f t="shared" si="16"/>
        <v/>
      </c>
    </row>
    <row r="379" spans="2:12" s="54" customFormat="1" x14ac:dyDescent="0.2">
      <c r="B379" s="62">
        <v>5</v>
      </c>
      <c r="C379" s="54">
        <v>21</v>
      </c>
      <c r="D379" s="63" t="str">
        <f>IF(LEFT('Lane 5'!J35,1)="M","M",IF(LEFT('Lane 5'!J35,1)="B","M",IF(LEFT('Lane 5'!J35,1)="O","M",IF(LEFT('Lane 5'!J35,1)="F","F",IF(LEFT('Lane 5'!J35,1)="G","F","ERROR")))))</f>
        <v>M</v>
      </c>
      <c r="E379" s="63" t="str">
        <f>PROPER('Lane 5'!G35)</f>
        <v/>
      </c>
      <c r="F379" s="63" t="str">
        <f>PROPER('Lane 5'!H35)</f>
        <v/>
      </c>
      <c r="G379" s="64" t="e">
        <f>VLOOKUP(Instructions!$F$29,Clubs_Info,3,FALSE)</f>
        <v>#N/A</v>
      </c>
      <c r="H379" s="65">
        <f>'Lane 5'!I35</f>
        <v>0</v>
      </c>
      <c r="I379" s="63">
        <f>'Lane 5'!F35</f>
        <v>0</v>
      </c>
      <c r="J379" s="62" t="str">
        <f t="shared" si="19"/>
        <v>1900/01/00</v>
      </c>
      <c r="K379" s="70"/>
      <c r="L379" s="85" t="str">
        <f t="shared" si="16"/>
        <v/>
      </c>
    </row>
    <row r="380" spans="2:12" s="54" customFormat="1" x14ac:dyDescent="0.2">
      <c r="B380" s="62">
        <v>5</v>
      </c>
      <c r="C380" s="54">
        <v>22</v>
      </c>
      <c r="D380" s="63" t="str">
        <f>IF(LEFT('Lane 5'!J36,1)="M","M",IF(LEFT('Lane 5'!J36,1)="B","M",IF(LEFT('Lane 5'!J36,1)="O","M",IF(LEFT('Lane 5'!J36,1)="F","F",IF(LEFT('Lane 5'!J36,1)="G","F","ERROR")))))</f>
        <v>F</v>
      </c>
      <c r="E380" s="63" t="str">
        <f>PROPER('Lane 5'!G36)</f>
        <v/>
      </c>
      <c r="F380" s="63" t="str">
        <f>PROPER('Lane 5'!H36)</f>
        <v/>
      </c>
      <c r="G380" s="64" t="e">
        <f>VLOOKUP(Instructions!$F$29,Clubs_Info,3,FALSE)</f>
        <v>#N/A</v>
      </c>
      <c r="H380" s="65">
        <f>'Lane 5'!I36</f>
        <v>0</v>
      </c>
      <c r="I380" s="63">
        <f>'Lane 5'!F36</f>
        <v>0</v>
      </c>
      <c r="J380" s="62" t="str">
        <f t="shared" si="19"/>
        <v>1900/01/00</v>
      </c>
      <c r="K380" s="70"/>
      <c r="L380" s="85" t="str">
        <f t="shared" si="16"/>
        <v/>
      </c>
    </row>
    <row r="381" spans="2:12" s="54" customFormat="1" x14ac:dyDescent="0.2">
      <c r="B381" s="62">
        <v>5</v>
      </c>
      <c r="C381" s="54">
        <v>23</v>
      </c>
      <c r="D381" s="63" t="str">
        <f>IF(LEFT('Lane 5'!J37,1)="M","M",IF(LEFT('Lane 5'!J37,1)="B","M",IF(LEFT('Lane 5'!J37,1)="O","M",IF(LEFT('Lane 5'!J37,1)="F","F",IF(LEFT('Lane 5'!J37,1)="G","F","ERROR")))))</f>
        <v>M</v>
      </c>
      <c r="E381" s="63" t="str">
        <f>PROPER('Lane 5'!G37)</f>
        <v/>
      </c>
      <c r="F381" s="63" t="str">
        <f>PROPER('Lane 5'!H37)</f>
        <v/>
      </c>
      <c r="G381" s="64" t="e">
        <f>VLOOKUP(Instructions!$F$29,Clubs_Info,3,FALSE)</f>
        <v>#N/A</v>
      </c>
      <c r="H381" s="65">
        <f>'Lane 5'!I37</f>
        <v>0</v>
      </c>
      <c r="I381" s="63">
        <f>'Lane 5'!F37</f>
        <v>0</v>
      </c>
      <c r="J381" s="62" t="str">
        <f t="shared" si="19"/>
        <v>1900/01/00</v>
      </c>
      <c r="K381" s="70"/>
      <c r="L381" s="85" t="str">
        <f t="shared" si="16"/>
        <v/>
      </c>
    </row>
    <row r="382" spans="2:12" s="54" customFormat="1" x14ac:dyDescent="0.2">
      <c r="B382" s="62">
        <v>5</v>
      </c>
      <c r="C382" s="54">
        <v>24</v>
      </c>
      <c r="D382" s="63" t="str">
        <f>IF(LEFT('Lane 5'!J38,1)="M","M",IF(LEFT('Lane 5'!J38,1)="B","M",IF(LEFT('Lane 5'!J38,1)="O","M",IF(LEFT('Lane 5'!J38,1)="F","F",IF(LEFT('Lane 5'!J38,1)="G","F","ERROR")))))</f>
        <v>F</v>
      </c>
      <c r="E382" s="63" t="str">
        <f>PROPER('Lane 5'!G38)</f>
        <v/>
      </c>
      <c r="F382" s="63" t="str">
        <f>PROPER('Lane 5'!H38)</f>
        <v/>
      </c>
      <c r="G382" s="64" t="e">
        <f>VLOOKUP(Instructions!$F$29,Clubs_Info,3,FALSE)</f>
        <v>#N/A</v>
      </c>
      <c r="H382" s="65">
        <f>'Lane 5'!I38</f>
        <v>0</v>
      </c>
      <c r="I382" s="63">
        <f>'Lane 5'!F38</f>
        <v>0</v>
      </c>
      <c r="J382" s="62" t="str">
        <f t="shared" si="19"/>
        <v>1900/01/00</v>
      </c>
      <c r="K382" s="70"/>
      <c r="L382" s="85" t="str">
        <f t="shared" ref="L382:L445" si="20">IF(E382="","",CONCATENATE(F382,",",E382,",",J382,",",G382,",",D382,",",I382,",,,,"))</f>
        <v/>
      </c>
    </row>
    <row r="383" spans="2:12" s="54" customFormat="1" x14ac:dyDescent="0.2">
      <c r="B383" s="62">
        <v>5</v>
      </c>
      <c r="C383" s="54">
        <v>25</v>
      </c>
      <c r="D383" s="63" t="str">
        <f>IF(LEFT('Lane 5'!J39,1)="M","M",IF(LEFT('Lane 5'!J39,1)="B","M",IF(LEFT('Lane 5'!J39,1)="O","M",IF(LEFT('Lane 5'!J39,1)="F","F",IF(LEFT('Lane 5'!J39,1)="G","F","ERROR")))))</f>
        <v>M</v>
      </c>
      <c r="E383" s="63" t="str">
        <f>PROPER('Lane 5'!G39)</f>
        <v/>
      </c>
      <c r="F383" s="63" t="str">
        <f>PROPER('Lane 5'!H39)</f>
        <v/>
      </c>
      <c r="G383" s="64" t="e">
        <f>VLOOKUP(Instructions!$F$29,Clubs_Info,3,FALSE)</f>
        <v>#N/A</v>
      </c>
      <c r="H383" s="65">
        <f>'Lane 5'!I39</f>
        <v>0</v>
      </c>
      <c r="I383" s="63">
        <f>'Lane 5'!F39</f>
        <v>0</v>
      </c>
      <c r="J383" s="62" t="str">
        <f t="shared" si="19"/>
        <v>1900/01/00</v>
      </c>
      <c r="K383" s="70"/>
      <c r="L383" s="85" t="str">
        <f t="shared" si="20"/>
        <v/>
      </c>
    </row>
    <row r="384" spans="2:12" s="54" customFormat="1" x14ac:dyDescent="0.2">
      <c r="B384" s="62">
        <v>5</v>
      </c>
      <c r="C384" s="54">
        <v>26</v>
      </c>
      <c r="D384" s="63" t="str">
        <f>IF(LEFT('Lane 5'!J40,1)="M","M",IF(LEFT('Lane 5'!J40,1)="B","M",IF(LEFT('Lane 5'!J40,1)="O","M",IF(LEFT('Lane 5'!J40,1)="F","F",IF(LEFT('Lane 5'!J40,1)="G","F","ERROR")))))</f>
        <v>F</v>
      </c>
      <c r="E384" s="63" t="str">
        <f>PROPER('Lane 5'!G40)</f>
        <v/>
      </c>
      <c r="F384" s="63" t="str">
        <f>PROPER('Lane 5'!H40)</f>
        <v/>
      </c>
      <c r="G384" s="64" t="e">
        <f>VLOOKUP(Instructions!$F$29,Clubs_Info,3,FALSE)</f>
        <v>#N/A</v>
      </c>
      <c r="H384" s="65">
        <f>'Lane 5'!I40</f>
        <v>0</v>
      </c>
      <c r="I384" s="63">
        <f>'Lane 5'!F40</f>
        <v>0</v>
      </c>
      <c r="J384" s="62" t="str">
        <f t="shared" si="19"/>
        <v>1900/01/00</v>
      </c>
      <c r="K384" s="70"/>
      <c r="L384" s="85" t="str">
        <f t="shared" si="20"/>
        <v/>
      </c>
    </row>
    <row r="385" spans="2:12" s="54" customFormat="1" x14ac:dyDescent="0.2">
      <c r="B385" s="62">
        <v>5</v>
      </c>
      <c r="C385" s="54">
        <v>27</v>
      </c>
      <c r="D385" s="63" t="str">
        <f>IF(LEFT('Lane 5'!J41,1)="M","M",IF(LEFT('Lane 5'!J41,1)="B","M",IF(LEFT('Lane 5'!J41,1)="O","M",IF(LEFT('Lane 5'!J41,1)="F","F",IF(LEFT('Lane 5'!J41,1)="G","F","ERROR")))))</f>
        <v>M</v>
      </c>
      <c r="E385" s="63" t="str">
        <f>PROPER('Lane 5'!G41)</f>
        <v/>
      </c>
      <c r="F385" s="63" t="str">
        <f>PROPER('Lane 5'!H41)</f>
        <v/>
      </c>
      <c r="G385" s="64" t="e">
        <f>VLOOKUP(Instructions!$F$29,Clubs_Info,3,FALSE)</f>
        <v>#N/A</v>
      </c>
      <c r="H385" s="65">
        <f>'Lane 5'!I41</f>
        <v>0</v>
      </c>
      <c r="I385" s="63">
        <f>'Lane 5'!F41</f>
        <v>0</v>
      </c>
      <c r="J385" s="62" t="str">
        <f t="shared" si="19"/>
        <v>1900/01/00</v>
      </c>
      <c r="K385" s="70"/>
      <c r="L385" s="85" t="str">
        <f t="shared" si="20"/>
        <v/>
      </c>
    </row>
    <row r="386" spans="2:12" s="54" customFormat="1" x14ac:dyDescent="0.2">
      <c r="B386" s="62">
        <v>5</v>
      </c>
      <c r="C386" s="54">
        <v>28</v>
      </c>
      <c r="D386" s="63" t="str">
        <f>IF(LEFT('Lane 5'!J42,1)="M","M",IF(LEFT('Lane 5'!J42,1)="B","M",IF(LEFT('Lane 5'!J42,1)="O","M",IF(LEFT('Lane 5'!J42,1)="F","F",IF(LEFT('Lane 5'!J42,1)="G","F","ERROR")))))</f>
        <v>F</v>
      </c>
      <c r="E386" s="63" t="str">
        <f>PROPER('Lane 5'!G42)</f>
        <v/>
      </c>
      <c r="F386" s="63" t="str">
        <f>PROPER('Lane 5'!H42)</f>
        <v/>
      </c>
      <c r="G386" s="64" t="e">
        <f>VLOOKUP(Instructions!$F$29,Clubs_Info,3,FALSE)</f>
        <v>#N/A</v>
      </c>
      <c r="H386" s="65">
        <f>'Lane 5'!I42</f>
        <v>0</v>
      </c>
      <c r="I386" s="63">
        <f>'Lane 5'!F42</f>
        <v>0</v>
      </c>
      <c r="J386" s="62" t="str">
        <f t="shared" si="19"/>
        <v>1900/01/00</v>
      </c>
      <c r="K386" s="70"/>
      <c r="L386" s="85" t="str">
        <f t="shared" si="20"/>
        <v/>
      </c>
    </row>
    <row r="387" spans="2:12" s="54" customFormat="1" x14ac:dyDescent="0.2">
      <c r="B387" s="62">
        <v>5</v>
      </c>
      <c r="C387" s="54">
        <v>29</v>
      </c>
      <c r="D387" s="63" t="str">
        <f>IF(LEFT('Lane 5'!J43,1)="M","M",IF(LEFT('Lane 5'!J43,1)="B","M",IF(LEFT('Lane 5'!J43,1)="O","M",IF(LEFT('Lane 5'!J43,1)="F","F",IF(LEFT('Lane 5'!J43,1)="G","F","ERROR")))))</f>
        <v>M</v>
      </c>
      <c r="E387" s="63" t="str">
        <f>PROPER('Lane 5'!G43)</f>
        <v/>
      </c>
      <c r="F387" s="63" t="str">
        <f>PROPER('Lane 5'!H43)</f>
        <v/>
      </c>
      <c r="G387" s="64" t="e">
        <f>VLOOKUP(Instructions!$F$29,Clubs_Info,3,FALSE)</f>
        <v>#N/A</v>
      </c>
      <c r="H387" s="65">
        <f>'Lane 5'!I43</f>
        <v>0</v>
      </c>
      <c r="I387" s="63">
        <f>'Lane 5'!F43</f>
        <v>0</v>
      </c>
      <c r="J387" s="62" t="str">
        <f t="shared" si="19"/>
        <v>1900/01/00</v>
      </c>
      <c r="K387" s="70"/>
      <c r="L387" s="85" t="str">
        <f t="shared" si="20"/>
        <v/>
      </c>
    </row>
    <row r="388" spans="2:12" s="54" customFormat="1" x14ac:dyDescent="0.2">
      <c r="B388" s="62">
        <v>5</v>
      </c>
      <c r="C388" s="54">
        <v>30</v>
      </c>
      <c r="D388" s="63" t="str">
        <f>IF(LEFT('Lane 5'!J44,1)="M","M",IF(LEFT('Lane 5'!J44,1)="B","M",IF(LEFT('Lane 5'!J44,1)="O","M",IF(LEFT('Lane 5'!J44,1)="F","F",IF(LEFT('Lane 5'!J44,1)="G","F","ERROR")))))</f>
        <v>F</v>
      </c>
      <c r="E388" s="63" t="str">
        <f>PROPER('Lane 5'!G44)</f>
        <v/>
      </c>
      <c r="F388" s="63" t="str">
        <f>PROPER('Lane 5'!H44)</f>
        <v/>
      </c>
      <c r="G388" s="64" t="e">
        <f>VLOOKUP(Instructions!$F$29,Clubs_Info,3,FALSE)</f>
        <v>#N/A</v>
      </c>
      <c r="H388" s="65">
        <f>'Lane 5'!I44</f>
        <v>0</v>
      </c>
      <c r="I388" s="63">
        <f>'Lane 5'!F44</f>
        <v>0</v>
      </c>
      <c r="J388" s="62" t="str">
        <f t="shared" si="19"/>
        <v>1900/01/00</v>
      </c>
      <c r="K388" s="70"/>
      <c r="L388" s="85" t="str">
        <f t="shared" si="20"/>
        <v/>
      </c>
    </row>
    <row r="389" spans="2:12" s="54" customFormat="1" x14ac:dyDescent="0.2">
      <c r="B389" s="62">
        <v>5</v>
      </c>
      <c r="C389" s="54">
        <v>31</v>
      </c>
      <c r="D389" s="63" t="str">
        <f>IF(LEFT('Lane 5'!J45,1)="M","M",IF(LEFT('Lane 5'!J45,1)="B","M",IF(LEFT('Lane 5'!J45,1)="O","M",IF(LEFT('Lane 5'!J45,1)="F","F",IF(LEFT('Lane 5'!J45,1)="G","F","ERROR")))))</f>
        <v>M</v>
      </c>
      <c r="E389" s="63" t="str">
        <f>PROPER('Lane 5'!G45)</f>
        <v/>
      </c>
      <c r="F389" s="63" t="str">
        <f>PROPER('Lane 5'!H45)</f>
        <v/>
      </c>
      <c r="G389" s="64" t="e">
        <f>VLOOKUP(Instructions!$F$29,Clubs_Info,3,FALSE)</f>
        <v>#N/A</v>
      </c>
      <c r="H389" s="65">
        <f>'Lane 5'!I45</f>
        <v>0</v>
      </c>
      <c r="I389" s="63">
        <f>'Lane 5'!F45</f>
        <v>0</v>
      </c>
      <c r="J389" s="62" t="str">
        <f t="shared" si="19"/>
        <v>1900/01/00</v>
      </c>
      <c r="K389" s="70"/>
      <c r="L389" s="85" t="str">
        <f t="shared" si="20"/>
        <v/>
      </c>
    </row>
    <row r="390" spans="2:12" s="54" customFormat="1" x14ac:dyDescent="0.2">
      <c r="B390" s="62">
        <v>5</v>
      </c>
      <c r="C390" s="54">
        <v>32</v>
      </c>
      <c r="D390" s="63" t="str">
        <f>IF(LEFT('Lane 5'!J46,1)="M","M",IF(LEFT('Lane 5'!J46,1)="B","M",IF(LEFT('Lane 5'!J46,1)="O","M",IF(LEFT('Lane 5'!J46,1)="F","F",IF(LEFT('Lane 5'!J46,1)="G","F","ERROR")))))</f>
        <v>F</v>
      </c>
      <c r="E390" s="63" t="str">
        <f>PROPER('Lane 5'!G46)</f>
        <v/>
      </c>
      <c r="F390" s="63" t="str">
        <f>PROPER('Lane 5'!H46)</f>
        <v/>
      </c>
      <c r="G390" s="64" t="e">
        <f>VLOOKUP(Instructions!$F$29,Clubs_Info,3,FALSE)</f>
        <v>#N/A</v>
      </c>
      <c r="H390" s="65">
        <f>'Lane 5'!I46</f>
        <v>0</v>
      </c>
      <c r="I390" s="63">
        <f>'Lane 5'!F46</f>
        <v>0</v>
      </c>
      <c r="J390" s="62" t="str">
        <f t="shared" si="19"/>
        <v>1900/01/00</v>
      </c>
      <c r="K390" s="70"/>
      <c r="L390" s="85" t="str">
        <f t="shared" si="20"/>
        <v/>
      </c>
    </row>
    <row r="391" spans="2:12" s="54" customFormat="1" x14ac:dyDescent="0.2">
      <c r="B391" s="62">
        <v>5</v>
      </c>
      <c r="C391" s="54">
        <v>33</v>
      </c>
      <c r="D391" s="63" t="str">
        <f>IF(LEFT('Lane 5'!J47,1)="M","M",IF(LEFT('Lane 5'!J47,1)="B","M",IF(LEFT('Lane 5'!J47,1)="O","M",IF(LEFT('Lane 5'!J47,1)="F","F",IF(LEFT('Lane 5'!J47,1)="G","F","ERROR")))))</f>
        <v>M</v>
      </c>
      <c r="E391" s="63" t="str">
        <f>PROPER('Lane 5'!G47)</f>
        <v/>
      </c>
      <c r="F391" s="63" t="str">
        <f>PROPER('Lane 5'!H47)</f>
        <v/>
      </c>
      <c r="G391" s="64" t="e">
        <f>VLOOKUP(Instructions!$F$29,Clubs_Info,3,FALSE)</f>
        <v>#N/A</v>
      </c>
      <c r="H391" s="65">
        <f>'Lane 5'!I47</f>
        <v>0</v>
      </c>
      <c r="I391" s="63">
        <f>'Lane 5'!F47</f>
        <v>0</v>
      </c>
      <c r="J391" s="62" t="str">
        <f t="shared" si="19"/>
        <v>1900/01/00</v>
      </c>
      <c r="K391" s="70"/>
      <c r="L391" s="85" t="str">
        <f t="shared" si="20"/>
        <v/>
      </c>
    </row>
    <row r="392" spans="2:12" s="54" customFormat="1" x14ac:dyDescent="0.2">
      <c r="B392" s="62">
        <v>5</v>
      </c>
      <c r="C392" s="54">
        <v>34</v>
      </c>
      <c r="D392" s="63" t="str">
        <f>IF(LEFT('Lane 5'!J48,1)="M","M",IF(LEFT('Lane 5'!J48,1)="B","M",IF(LEFT('Lane 5'!J48,1)="O","M",IF(LEFT('Lane 5'!J48,1)="F","F",IF(LEFT('Lane 5'!J48,1)="G","F","ERROR")))))</f>
        <v>F</v>
      </c>
      <c r="E392" s="63" t="str">
        <f>PROPER('Lane 5'!G48)</f>
        <v/>
      </c>
      <c r="F392" s="63" t="str">
        <f>PROPER('Lane 5'!H48)</f>
        <v/>
      </c>
      <c r="G392" s="64" t="e">
        <f>VLOOKUP(Instructions!$F$29,Clubs_Info,3,FALSE)</f>
        <v>#N/A</v>
      </c>
      <c r="H392" s="65">
        <f>'Lane 5'!I48</f>
        <v>0</v>
      </c>
      <c r="I392" s="63">
        <f>'Lane 5'!F48</f>
        <v>0</v>
      </c>
      <c r="J392" s="62" t="str">
        <f t="shared" si="19"/>
        <v>1900/01/00</v>
      </c>
      <c r="K392" s="70"/>
      <c r="L392" s="85" t="str">
        <f t="shared" si="20"/>
        <v/>
      </c>
    </row>
    <row r="393" spans="2:12" s="54" customFormat="1" x14ac:dyDescent="0.2">
      <c r="B393" s="62">
        <v>5</v>
      </c>
      <c r="C393" s="54">
        <v>35</v>
      </c>
      <c r="D393" s="63" t="str">
        <f>IF(LEFT('Lane 5'!J49,1)="M","M",IF(LEFT('Lane 5'!J49,1)="B","M",IF(LEFT('Lane 5'!J49,1)="O","M",IF(LEFT('Lane 5'!J49,1)="F","F",IF(LEFT('Lane 5'!J49,1)="G","F","ERROR")))))</f>
        <v>M</v>
      </c>
      <c r="E393" s="63" t="str">
        <f>PROPER('Lane 5'!G49)</f>
        <v/>
      </c>
      <c r="F393" s="63" t="str">
        <f>PROPER('Lane 5'!H49)</f>
        <v/>
      </c>
      <c r="G393" s="64" t="e">
        <f>VLOOKUP(Instructions!$F$29,Clubs_Info,3,FALSE)</f>
        <v>#N/A</v>
      </c>
      <c r="H393" s="65">
        <f>'Lane 5'!I49</f>
        <v>0</v>
      </c>
      <c r="I393" s="63">
        <f>'Lane 5'!F49</f>
        <v>0</v>
      </c>
      <c r="J393" s="62" t="str">
        <f t="shared" si="19"/>
        <v>1900/01/00</v>
      </c>
      <c r="K393" s="70"/>
      <c r="L393" s="85" t="str">
        <f t="shared" si="20"/>
        <v/>
      </c>
    </row>
    <row r="394" spans="2:12" s="54" customFormat="1" x14ac:dyDescent="0.2">
      <c r="B394" s="62">
        <v>5</v>
      </c>
      <c r="C394" s="54">
        <v>36</v>
      </c>
      <c r="D394" s="63" t="str">
        <f>IF(LEFT('Lane 5'!J50,1)="M","M",IF(LEFT('Lane 5'!J50,1)="B","M",IF(LEFT('Lane 5'!J50,1)="O","M",IF(LEFT('Lane 5'!J50,1)="F","F",IF(LEFT('Lane 5'!J50,1)="G","F","ERROR")))))</f>
        <v>F</v>
      </c>
      <c r="E394" s="63" t="str">
        <f>PROPER('Lane 5'!G50)</f>
        <v/>
      </c>
      <c r="F394" s="63" t="str">
        <f>PROPER('Lane 5'!H50)</f>
        <v/>
      </c>
      <c r="G394" s="64" t="e">
        <f>VLOOKUP(Instructions!$F$29,Clubs_Info,3,FALSE)</f>
        <v>#N/A</v>
      </c>
      <c r="H394" s="65">
        <f>'Lane 5'!I50</f>
        <v>0</v>
      </c>
      <c r="I394" s="63">
        <f>'Lane 5'!F50</f>
        <v>0</v>
      </c>
      <c r="J394" s="62" t="str">
        <f t="shared" si="19"/>
        <v>1900/01/00</v>
      </c>
      <c r="K394" s="70"/>
      <c r="L394" s="85" t="str">
        <f t="shared" si="20"/>
        <v/>
      </c>
    </row>
    <row r="395" spans="2:12" s="54" customFormat="1" x14ac:dyDescent="0.2">
      <c r="B395" s="62">
        <v>5</v>
      </c>
      <c r="C395" s="54">
        <v>37</v>
      </c>
      <c r="D395" s="63" t="str">
        <f>IF(LEFT('Lane 5'!J51,1)="M","M",IF(LEFT('Lane 5'!J51,1)="B","M",IF(LEFT('Lane 5'!J51,1)="O","M",IF(LEFT('Lane 5'!J51,1)="F","F",IF(LEFT('Lane 5'!J51,1)="G","F","ERROR")))))</f>
        <v>M</v>
      </c>
      <c r="E395" s="63" t="str">
        <f>PROPER('Lane 5'!G51)</f>
        <v/>
      </c>
      <c r="F395" s="63" t="str">
        <f>PROPER('Lane 5'!H51)</f>
        <v/>
      </c>
      <c r="G395" s="64" t="e">
        <f>VLOOKUP(Instructions!$F$29,Clubs_Info,3,FALSE)</f>
        <v>#N/A</v>
      </c>
      <c r="H395" s="65">
        <f>'Lane 5'!I51</f>
        <v>0</v>
      </c>
      <c r="I395" s="63">
        <f>'Lane 5'!F51</f>
        <v>0</v>
      </c>
      <c r="J395" s="62" t="str">
        <f t="shared" si="19"/>
        <v>1900/01/00</v>
      </c>
      <c r="K395" s="70"/>
      <c r="L395" s="85" t="str">
        <f t="shared" si="20"/>
        <v/>
      </c>
    </row>
    <row r="396" spans="2:12" s="54" customFormat="1" x14ac:dyDescent="0.2">
      <c r="B396" s="62">
        <v>5</v>
      </c>
      <c r="C396" s="54">
        <v>38</v>
      </c>
      <c r="D396" s="63" t="str">
        <f>IF(LEFT('Lane 5'!J52,1)="M","M",IF(LEFT('Lane 5'!J52,1)="B","M",IF(LEFT('Lane 5'!J52,1)="O","M",IF(LEFT('Lane 5'!J52,1)="F","F",IF(LEFT('Lane 5'!J52,1)="G","F","ERROR")))))</f>
        <v>F</v>
      </c>
      <c r="E396" s="63" t="str">
        <f>PROPER('Lane 5'!G52)</f>
        <v/>
      </c>
      <c r="F396" s="63" t="str">
        <f>PROPER('Lane 5'!H52)</f>
        <v/>
      </c>
      <c r="G396" s="64" t="e">
        <f>VLOOKUP(Instructions!$F$29,Clubs_Info,3,FALSE)</f>
        <v>#N/A</v>
      </c>
      <c r="H396" s="65">
        <f>'Lane 5'!I52</f>
        <v>0</v>
      </c>
      <c r="I396" s="63">
        <f>'Lane 5'!F52</f>
        <v>0</v>
      </c>
      <c r="J396" s="62" t="str">
        <f t="shared" si="19"/>
        <v>1900/01/00</v>
      </c>
      <c r="K396" s="70"/>
      <c r="L396" s="85" t="str">
        <f t="shared" si="20"/>
        <v/>
      </c>
    </row>
    <row r="397" spans="2:12" s="54" customFormat="1" x14ac:dyDescent="0.2">
      <c r="B397" s="62">
        <v>5</v>
      </c>
      <c r="C397" s="54">
        <v>39</v>
      </c>
      <c r="D397" s="63" t="str">
        <f>IF(LEFT('Lane 5'!J53,1)="M","M",IF(LEFT('Lane 5'!J53,1)="B","M",IF(LEFT('Lane 5'!J53,1)="O","M",IF(LEFT('Lane 5'!J53,1)="F","F",IF(LEFT('Lane 5'!J53,1)="G","F","ERROR")))))</f>
        <v>M</v>
      </c>
      <c r="E397" s="63" t="str">
        <f>PROPER('Lane 5'!G53)</f>
        <v/>
      </c>
      <c r="F397" s="63" t="str">
        <f>PROPER('Lane 5'!H53)</f>
        <v/>
      </c>
      <c r="G397" s="64" t="e">
        <f>VLOOKUP(Instructions!$F$29,Clubs_Info,3,FALSE)</f>
        <v>#N/A</v>
      </c>
      <c r="H397" s="65">
        <f>'Lane 5'!I53</f>
        <v>0</v>
      </c>
      <c r="I397" s="63">
        <f>'Lane 5'!F53</f>
        <v>0</v>
      </c>
      <c r="J397" s="62" t="str">
        <f t="shared" si="19"/>
        <v>1900/01/00</v>
      </c>
      <c r="K397" s="70"/>
      <c r="L397" s="85" t="str">
        <f t="shared" si="20"/>
        <v/>
      </c>
    </row>
    <row r="398" spans="2:12" s="54" customFormat="1" x14ac:dyDescent="0.2">
      <c r="B398" s="62">
        <v>5</v>
      </c>
      <c r="C398" s="54">
        <v>40</v>
      </c>
      <c r="D398" s="63" t="str">
        <f>IF(LEFT('Lane 5'!J54,1)="M","M",IF(LEFT('Lane 5'!J54,1)="B","M",IF(LEFT('Lane 5'!J54,1)="O","M",IF(LEFT('Lane 5'!J54,1)="F","F",IF(LEFT('Lane 5'!J54,1)="G","F","ERROR")))))</f>
        <v>F</v>
      </c>
      <c r="E398" s="63" t="str">
        <f>PROPER('Lane 5'!G54)</f>
        <v/>
      </c>
      <c r="F398" s="63" t="str">
        <f>PROPER('Lane 5'!H54)</f>
        <v/>
      </c>
      <c r="G398" s="64" t="e">
        <f>VLOOKUP(Instructions!$F$29,Clubs_Info,3,FALSE)</f>
        <v>#N/A</v>
      </c>
      <c r="H398" s="65">
        <f>'Lane 5'!I54</f>
        <v>0</v>
      </c>
      <c r="I398" s="63">
        <f>'Lane 5'!F54</f>
        <v>0</v>
      </c>
      <c r="J398" s="62" t="str">
        <f t="shared" si="19"/>
        <v>1900/01/00</v>
      </c>
      <c r="K398" s="70"/>
      <c r="L398" s="85" t="str">
        <f t="shared" si="20"/>
        <v/>
      </c>
    </row>
    <row r="399" spans="2:12" s="54" customFormat="1" x14ac:dyDescent="0.2">
      <c r="B399" s="62">
        <v>5</v>
      </c>
      <c r="C399" s="54">
        <v>41</v>
      </c>
      <c r="D399" s="63" t="str">
        <f>IF(LEFT('Lane 5'!J55,1)="M","M",IF(LEFT('Lane 5'!J55,1)="B","M",IF(LEFT('Lane 5'!J55,1)="O","M",IF(LEFT('Lane 5'!J55,1)="F","F",IF(LEFT('Lane 5'!J55,1)="G","F","ERROR")))))</f>
        <v>M</v>
      </c>
      <c r="E399" s="63" t="str">
        <f>PROPER('Lane 5'!G55)</f>
        <v/>
      </c>
      <c r="F399" s="63" t="str">
        <f>PROPER('Lane 5'!H55)</f>
        <v/>
      </c>
      <c r="G399" s="64" t="e">
        <f>VLOOKUP(Instructions!$F$29,Clubs_Info,3,FALSE)</f>
        <v>#N/A</v>
      </c>
      <c r="H399" s="65">
        <f>'Lane 5'!I55</f>
        <v>0</v>
      </c>
      <c r="I399" s="63">
        <f>'Lane 5'!F55</f>
        <v>0</v>
      </c>
      <c r="J399" s="62" t="str">
        <f t="shared" si="19"/>
        <v>1900/01/00</v>
      </c>
      <c r="K399" s="70"/>
      <c r="L399" s="85" t="str">
        <f t="shared" si="20"/>
        <v/>
      </c>
    </row>
    <row r="400" spans="2:12" s="54" customFormat="1" x14ac:dyDescent="0.2">
      <c r="B400" s="62">
        <v>5</v>
      </c>
      <c r="C400" s="54">
        <v>42</v>
      </c>
      <c r="D400" s="63" t="str">
        <f>IF(LEFT('Lane 5'!J56,1)="M","M",IF(LEFT('Lane 5'!J56,1)="B","M",IF(LEFT('Lane 5'!J56,1)="O","M",IF(LEFT('Lane 5'!J56,1)="F","F",IF(LEFT('Lane 5'!J56,1)="G","F","ERROR")))))</f>
        <v>F</v>
      </c>
      <c r="E400" s="63" t="str">
        <f>PROPER('Lane 5'!G56)</f>
        <v/>
      </c>
      <c r="F400" s="63" t="str">
        <f>PROPER('Lane 5'!H56)</f>
        <v/>
      </c>
      <c r="G400" s="64" t="e">
        <f>VLOOKUP(Instructions!$F$29,Clubs_Info,3,FALSE)</f>
        <v>#N/A</v>
      </c>
      <c r="H400" s="65">
        <f>'Lane 5'!I56</f>
        <v>0</v>
      </c>
      <c r="I400" s="63">
        <f>'Lane 5'!F56</f>
        <v>0</v>
      </c>
      <c r="J400" s="62" t="str">
        <f t="shared" si="19"/>
        <v>1900/01/00</v>
      </c>
      <c r="K400" s="70"/>
      <c r="L400" s="85" t="str">
        <f t="shared" si="20"/>
        <v/>
      </c>
    </row>
    <row r="401" spans="2:12" s="54" customFormat="1" x14ac:dyDescent="0.2">
      <c r="B401" s="62">
        <v>5</v>
      </c>
      <c r="C401" s="54">
        <v>43</v>
      </c>
      <c r="D401" s="63" t="str">
        <f>IF(LEFT('Lane 5'!J57,1)="M","M",IF(LEFT('Lane 5'!J57,1)="B","M",IF(LEFT('Lane 5'!J57,1)="O","M",IF(LEFT('Lane 5'!J57,1)="F","F",IF(LEFT('Lane 5'!J57,1)="G","F","ERROR")))))</f>
        <v>M</v>
      </c>
      <c r="E401" s="63" t="str">
        <f>PROPER('Lane 5'!G57)</f>
        <v/>
      </c>
      <c r="F401" s="63" t="str">
        <f>PROPER('Lane 5'!H57)</f>
        <v/>
      </c>
      <c r="G401" s="64" t="e">
        <f>VLOOKUP(Instructions!$F$29,Clubs_Info,3,FALSE)</f>
        <v>#N/A</v>
      </c>
      <c r="H401" s="65">
        <f>'Lane 5'!I57</f>
        <v>0</v>
      </c>
      <c r="I401" s="63">
        <f>'Lane 5'!F57</f>
        <v>0</v>
      </c>
      <c r="J401" s="62" t="str">
        <f t="shared" si="19"/>
        <v>1900/01/00</v>
      </c>
      <c r="K401" s="70"/>
      <c r="L401" s="85" t="str">
        <f t="shared" si="20"/>
        <v/>
      </c>
    </row>
    <row r="402" spans="2:12" s="54" customFormat="1" x14ac:dyDescent="0.2">
      <c r="B402" s="62">
        <v>5</v>
      </c>
      <c r="C402" s="54">
        <v>44</v>
      </c>
      <c r="D402" s="63" t="str">
        <f>IF(LEFT('Lane 5'!J58,1)="M","M",IF(LEFT('Lane 5'!J58,1)="B","M",IF(LEFT('Lane 5'!J58,1)="O","M",IF(LEFT('Lane 5'!J58,1)="F","F",IF(LEFT('Lane 5'!J58,1)="G","F","ERROR")))))</f>
        <v>F</v>
      </c>
      <c r="E402" s="63" t="str">
        <f>PROPER('Lane 5'!G58)</f>
        <v/>
      </c>
      <c r="F402" s="63" t="str">
        <f>PROPER('Lane 5'!H58)</f>
        <v/>
      </c>
      <c r="G402" s="64" t="e">
        <f>VLOOKUP(Instructions!$F$29,Clubs_Info,3,FALSE)</f>
        <v>#N/A</v>
      </c>
      <c r="H402" s="65">
        <f>'Lane 5'!I58</f>
        <v>0</v>
      </c>
      <c r="I402" s="63">
        <f>'Lane 5'!F58</f>
        <v>0</v>
      </c>
      <c r="J402" s="62" t="str">
        <f t="shared" si="19"/>
        <v>1900/01/00</v>
      </c>
      <c r="K402" s="70"/>
      <c r="L402" s="85" t="str">
        <f t="shared" si="20"/>
        <v/>
      </c>
    </row>
    <row r="403" spans="2:12" s="54" customFormat="1" x14ac:dyDescent="0.2">
      <c r="B403" s="62">
        <v>5</v>
      </c>
      <c r="C403" s="54">
        <v>45</v>
      </c>
      <c r="D403" s="63" t="str">
        <f>IF(LEFT('Lane 5'!J59,1)="M","M",IF(LEFT('Lane 5'!J59,1)="B","M",IF(LEFT('Lane 5'!J59,1)="O","M",IF(LEFT('Lane 5'!J59,1)="F","F",IF(LEFT('Lane 5'!J59,1)="G","F","ERROR")))))</f>
        <v>M</v>
      </c>
      <c r="E403" s="63" t="str">
        <f>PROPER('Lane 5'!G59)</f>
        <v/>
      </c>
      <c r="F403" s="63" t="str">
        <f>PROPER('Lane 5'!H59)</f>
        <v/>
      </c>
      <c r="G403" s="64" t="e">
        <f>VLOOKUP(Instructions!$F$29,Clubs_Info,3,FALSE)</f>
        <v>#N/A</v>
      </c>
      <c r="H403" s="65">
        <f>'Lane 5'!I59</f>
        <v>0</v>
      </c>
      <c r="I403" s="63">
        <f>'Lane 5'!F59</f>
        <v>0</v>
      </c>
      <c r="J403" s="62" t="str">
        <f t="shared" si="19"/>
        <v>1900/01/00</v>
      </c>
      <c r="K403" s="70"/>
      <c r="L403" s="85" t="str">
        <f t="shared" si="20"/>
        <v/>
      </c>
    </row>
    <row r="404" spans="2:12" s="54" customFormat="1" x14ac:dyDescent="0.2">
      <c r="B404" s="62">
        <v>5</v>
      </c>
      <c r="C404" s="54">
        <v>46</v>
      </c>
      <c r="D404" s="63" t="str">
        <f>IF(LEFT('Lane 5'!J60,1)="M","M",IF(LEFT('Lane 5'!J60,1)="B","M",IF(LEFT('Lane 5'!J60,1)="O","M",IF(LEFT('Lane 5'!J60,1)="F","F",IF(LEFT('Lane 5'!J60,1)="G","F","ERROR")))))</f>
        <v>F</v>
      </c>
      <c r="E404" s="63" t="str">
        <f>PROPER('Lane 5'!G60)</f>
        <v/>
      </c>
      <c r="F404" s="63" t="str">
        <f>PROPER('Lane 5'!H60)</f>
        <v/>
      </c>
      <c r="G404" s="64" t="e">
        <f>VLOOKUP(Instructions!$F$29,Clubs_Info,3,FALSE)</f>
        <v>#N/A</v>
      </c>
      <c r="H404" s="65">
        <f>'Lane 5'!I60</f>
        <v>0</v>
      </c>
      <c r="I404" s="63">
        <f>'Lane 5'!F60</f>
        <v>0</v>
      </c>
      <c r="J404" s="62" t="str">
        <f t="shared" si="19"/>
        <v>1900/01/00</v>
      </c>
      <c r="K404" s="70"/>
      <c r="L404" s="85" t="str">
        <f t="shared" si="20"/>
        <v/>
      </c>
    </row>
    <row r="405" spans="2:12" s="54" customFormat="1" x14ac:dyDescent="0.2">
      <c r="B405" s="62">
        <v>5</v>
      </c>
      <c r="C405" s="54">
        <v>47</v>
      </c>
      <c r="D405" s="63" t="str">
        <f>IF(LEFT('Lane 5'!J61,1)="M","M",IF(LEFT('Lane 5'!J61,1)="B","M",IF(LEFT('Lane 5'!J61,1)="O","M",IF(LEFT('Lane 5'!J61,1)="F","F",IF(LEFT('Lane 5'!J61,1)="G","F","ERROR")))))</f>
        <v>M</v>
      </c>
      <c r="E405" s="63" t="str">
        <f>PROPER('Lane 5'!G61)</f>
        <v/>
      </c>
      <c r="F405" s="63" t="str">
        <f>PROPER('Lane 5'!H61)</f>
        <v/>
      </c>
      <c r="G405" s="64" t="e">
        <f>VLOOKUP(Instructions!$F$29,Clubs_Info,3,FALSE)</f>
        <v>#N/A</v>
      </c>
      <c r="H405" s="65">
        <f>'Lane 5'!I61</f>
        <v>0</v>
      </c>
      <c r="I405" s="63">
        <f>'Lane 5'!F61</f>
        <v>0</v>
      </c>
      <c r="J405" s="62" t="str">
        <f t="shared" si="19"/>
        <v>1900/01/00</v>
      </c>
      <c r="K405" s="70"/>
      <c r="L405" s="85" t="str">
        <f t="shared" si="20"/>
        <v/>
      </c>
    </row>
    <row r="406" spans="2:12" s="54" customFormat="1" x14ac:dyDescent="0.2">
      <c r="B406" s="62">
        <v>5</v>
      </c>
      <c r="C406" s="54">
        <v>48</v>
      </c>
      <c r="D406" s="63" t="str">
        <f>IF(LEFT('Lane 5'!J62,1)="M","M",IF(LEFT('Lane 5'!J62,1)="B","M",IF(LEFT('Lane 5'!J62,1)="O","M",IF(LEFT('Lane 5'!J62,1)="F","F",IF(LEFT('Lane 5'!J62,1)="G","F","ERROR")))))</f>
        <v>F</v>
      </c>
      <c r="E406" s="63" t="str">
        <f>PROPER('Lane 5'!G62)</f>
        <v/>
      </c>
      <c r="F406" s="63" t="str">
        <f>PROPER('Lane 5'!H62)</f>
        <v/>
      </c>
      <c r="G406" s="64" t="e">
        <f>VLOOKUP(Instructions!$F$29,Clubs_Info,3,FALSE)</f>
        <v>#N/A</v>
      </c>
      <c r="H406" s="65">
        <f>'Lane 5'!I62</f>
        <v>0</v>
      </c>
      <c r="I406" s="63">
        <f>'Lane 5'!F62</f>
        <v>0</v>
      </c>
      <c r="J406" s="62" t="str">
        <f t="shared" si="19"/>
        <v>1900/01/00</v>
      </c>
      <c r="K406" s="70"/>
      <c r="L406" s="85" t="str">
        <f t="shared" si="20"/>
        <v/>
      </c>
    </row>
    <row r="407" spans="2:12" s="54" customFormat="1" x14ac:dyDescent="0.2">
      <c r="B407" s="62">
        <v>5</v>
      </c>
      <c r="C407" s="54">
        <v>49</v>
      </c>
      <c r="D407" s="63" t="str">
        <f>IF(LEFT('Lane 5'!J63,1)="M","M",IF(LEFT('Lane 5'!J63,1)="B","M",IF(LEFT('Lane 5'!J63,1)="O","M",IF(LEFT('Lane 5'!J63,1)="F","F",IF(LEFT('Lane 5'!J63,1)="G","F","ERROR")))))</f>
        <v>M</v>
      </c>
      <c r="E407" s="63" t="str">
        <f>PROPER('Lane 5'!G63)</f>
        <v/>
      </c>
      <c r="F407" s="63" t="str">
        <f>PROPER('Lane 5'!H63)</f>
        <v/>
      </c>
      <c r="G407" s="64" t="e">
        <f>VLOOKUP(Instructions!$F$29,Clubs_Info,3,FALSE)</f>
        <v>#N/A</v>
      </c>
      <c r="H407" s="65">
        <f>'Lane 5'!I63</f>
        <v>0</v>
      </c>
      <c r="I407" s="63">
        <f>'Lane 5'!F63</f>
        <v>0</v>
      </c>
      <c r="J407" s="62" t="str">
        <f t="shared" si="19"/>
        <v>1900/01/00</v>
      </c>
      <c r="K407" s="70"/>
      <c r="L407" s="85" t="str">
        <f t="shared" si="20"/>
        <v/>
      </c>
    </row>
    <row r="408" spans="2:12" s="54" customFormat="1" x14ac:dyDescent="0.2">
      <c r="B408" s="62">
        <v>5</v>
      </c>
      <c r="C408" s="54">
        <v>49</v>
      </c>
      <c r="D408" s="63" t="str">
        <f>IF(LEFT('Lane 5'!J64,1)="M","M",IF(LEFT('Lane 5'!J64,1)="B","M",IF(LEFT('Lane 5'!J64,1)="O","M",IF(LEFT('Lane 5'!J64,1)="F","F",IF(LEFT('Lane 5'!J64,1)="G","F","ERROR")))))</f>
        <v>M</v>
      </c>
      <c r="E408" s="63" t="str">
        <f>PROPER('Lane 5'!G64)</f>
        <v/>
      </c>
      <c r="F408" s="63" t="str">
        <f>PROPER('Lane 5'!H64)</f>
        <v/>
      </c>
      <c r="G408" s="64" t="e">
        <f>VLOOKUP(Instructions!$F$29,Clubs_Info,3,FALSE)</f>
        <v>#N/A</v>
      </c>
      <c r="H408" s="65">
        <f>'Lane 5'!I64</f>
        <v>0</v>
      </c>
      <c r="I408" s="63">
        <f>'Lane 5'!F64</f>
        <v>0</v>
      </c>
      <c r="J408" s="62" t="str">
        <f t="shared" si="19"/>
        <v>1900/01/00</v>
      </c>
      <c r="K408" s="70"/>
      <c r="L408" s="85" t="str">
        <f t="shared" si="20"/>
        <v/>
      </c>
    </row>
    <row r="409" spans="2:12" s="54" customFormat="1" x14ac:dyDescent="0.2">
      <c r="B409" s="62">
        <v>5</v>
      </c>
      <c r="C409" s="54">
        <v>49</v>
      </c>
      <c r="D409" s="63" t="str">
        <f>IF(LEFT('Lane 5'!J65,1)="M","M",IF(LEFT('Lane 5'!J65,1)="B","M",IF(LEFT('Lane 5'!J65,1)="O","M",IF(LEFT('Lane 5'!J65,1)="F","F",IF(LEFT('Lane 5'!J65,1)="G","F","ERROR")))))</f>
        <v>M</v>
      </c>
      <c r="E409" s="63" t="str">
        <f>PROPER('Lane 5'!G65)</f>
        <v/>
      </c>
      <c r="F409" s="63" t="str">
        <f>PROPER('Lane 5'!H65)</f>
        <v/>
      </c>
      <c r="G409" s="64" t="e">
        <f>VLOOKUP(Instructions!$F$29,Clubs_Info,3,FALSE)</f>
        <v>#N/A</v>
      </c>
      <c r="H409" s="65">
        <f>'Lane 5'!I65</f>
        <v>0</v>
      </c>
      <c r="I409" s="63">
        <f>'Lane 5'!F65</f>
        <v>0</v>
      </c>
      <c r="J409" s="62" t="str">
        <f t="shared" si="19"/>
        <v>1900/01/00</v>
      </c>
      <c r="K409" s="70"/>
      <c r="L409" s="85" t="str">
        <f t="shared" si="20"/>
        <v/>
      </c>
    </row>
    <row r="410" spans="2:12" s="54" customFormat="1" x14ac:dyDescent="0.2">
      <c r="B410" s="62">
        <v>5</v>
      </c>
      <c r="C410" s="54">
        <v>49</v>
      </c>
      <c r="D410" s="63" t="str">
        <f>IF(LEFT('Lane 5'!J66,1)="M","M",IF(LEFT('Lane 5'!J66,1)="B","M",IF(LEFT('Lane 5'!J66,1)="O","M",IF(LEFT('Lane 5'!J66,1)="F","F",IF(LEFT('Lane 5'!J66,1)="G","F","ERROR")))))</f>
        <v>M</v>
      </c>
      <c r="E410" s="63" t="str">
        <f>PROPER('Lane 5'!G66)</f>
        <v/>
      </c>
      <c r="F410" s="63" t="str">
        <f>PROPER('Lane 5'!H66)</f>
        <v/>
      </c>
      <c r="G410" s="64" t="e">
        <f>VLOOKUP(Instructions!$F$29,Clubs_Info,3,FALSE)</f>
        <v>#N/A</v>
      </c>
      <c r="H410" s="65">
        <f>'Lane 5'!I66</f>
        <v>0</v>
      </c>
      <c r="I410" s="63">
        <f>'Lane 5'!F66</f>
        <v>0</v>
      </c>
      <c r="J410" s="62" t="str">
        <f t="shared" si="19"/>
        <v>1900/01/00</v>
      </c>
      <c r="K410" s="70"/>
      <c r="L410" s="85" t="str">
        <f t="shared" si="20"/>
        <v/>
      </c>
    </row>
    <row r="411" spans="2:12" s="54" customFormat="1" x14ac:dyDescent="0.2">
      <c r="B411" s="62">
        <v>5</v>
      </c>
      <c r="C411" s="54">
        <v>50</v>
      </c>
      <c r="D411" s="63" t="str">
        <f>IF(LEFT('Lane 5'!J67,1)="M","M",IF(LEFT('Lane 5'!J67,1)="B","M",IF(LEFT('Lane 5'!J67,1)="O","M",IF(LEFT('Lane 5'!J67,1)="F","F",IF(LEFT('Lane 5'!J67,1)="G","F","ERROR")))))</f>
        <v>F</v>
      </c>
      <c r="E411" s="63" t="str">
        <f>PROPER('Lane 5'!G67)</f>
        <v/>
      </c>
      <c r="F411" s="63" t="str">
        <f>PROPER('Lane 5'!H67)</f>
        <v/>
      </c>
      <c r="G411" s="64" t="e">
        <f>VLOOKUP(Instructions!$F$29,Clubs_Info,3,FALSE)</f>
        <v>#N/A</v>
      </c>
      <c r="H411" s="65">
        <f>'Lane 5'!I67</f>
        <v>0</v>
      </c>
      <c r="I411" s="63">
        <f>'Lane 5'!F67</f>
        <v>0</v>
      </c>
      <c r="J411" s="62" t="str">
        <f t="shared" si="19"/>
        <v>1900/01/00</v>
      </c>
      <c r="K411" s="70"/>
      <c r="L411" s="85" t="str">
        <f t="shared" si="20"/>
        <v/>
      </c>
    </row>
    <row r="412" spans="2:12" s="54" customFormat="1" x14ac:dyDescent="0.2">
      <c r="B412" s="62">
        <v>5</v>
      </c>
      <c r="C412" s="54">
        <v>50</v>
      </c>
      <c r="D412" s="63" t="str">
        <f>IF(LEFT('Lane 5'!J68,1)="M","M",IF(LEFT('Lane 5'!J68,1)="B","M",IF(LEFT('Lane 5'!J68,1)="O","M",IF(LEFT('Lane 5'!J68,1)="F","F",IF(LEFT('Lane 5'!J68,1)="G","F","ERROR")))))</f>
        <v>F</v>
      </c>
      <c r="E412" s="63" t="str">
        <f>PROPER('Lane 5'!G68)</f>
        <v/>
      </c>
      <c r="F412" s="63" t="str">
        <f>PROPER('Lane 5'!H68)</f>
        <v/>
      </c>
      <c r="G412" s="64" t="e">
        <f>VLOOKUP(Instructions!$F$29,Clubs_Info,3,FALSE)</f>
        <v>#N/A</v>
      </c>
      <c r="H412" s="65">
        <f>'Lane 5'!I68</f>
        <v>0</v>
      </c>
      <c r="I412" s="63">
        <f>'Lane 5'!F68</f>
        <v>0</v>
      </c>
      <c r="J412" s="62" t="str">
        <f t="shared" si="19"/>
        <v>1900/01/00</v>
      </c>
      <c r="K412" s="70"/>
      <c r="L412" s="85" t="str">
        <f t="shared" si="20"/>
        <v/>
      </c>
    </row>
    <row r="413" spans="2:12" s="54" customFormat="1" x14ac:dyDescent="0.2">
      <c r="B413" s="62">
        <v>5</v>
      </c>
      <c r="C413" s="54">
        <v>50</v>
      </c>
      <c r="D413" s="63" t="str">
        <f>IF(LEFT('Lane 5'!J69,1)="M","M",IF(LEFT('Lane 5'!J69,1)="B","M",IF(LEFT('Lane 5'!J69,1)="O","M",IF(LEFT('Lane 5'!J69,1)="F","F",IF(LEFT('Lane 5'!J69,1)="G","F","ERROR")))))</f>
        <v>F</v>
      </c>
      <c r="E413" s="63" t="str">
        <f>PROPER('Lane 5'!G69)</f>
        <v/>
      </c>
      <c r="F413" s="63" t="str">
        <f>PROPER('Lane 5'!H69)</f>
        <v/>
      </c>
      <c r="G413" s="64" t="e">
        <f>VLOOKUP(Instructions!$F$29,Clubs_Info,3,FALSE)</f>
        <v>#N/A</v>
      </c>
      <c r="H413" s="65">
        <f>'Lane 5'!I69</f>
        <v>0</v>
      </c>
      <c r="I413" s="63">
        <f>'Lane 5'!F69</f>
        <v>0</v>
      </c>
      <c r="J413" s="62" t="str">
        <f t="shared" si="19"/>
        <v>1900/01/00</v>
      </c>
      <c r="K413" s="70"/>
      <c r="L413" s="85" t="str">
        <f t="shared" si="20"/>
        <v/>
      </c>
    </row>
    <row r="414" spans="2:12" s="54" customFormat="1" x14ac:dyDescent="0.2">
      <c r="B414" s="62">
        <v>5</v>
      </c>
      <c r="C414" s="54">
        <v>50</v>
      </c>
      <c r="D414" s="63" t="str">
        <f>IF(LEFT('Lane 5'!J70,1)="M","M",IF(LEFT('Lane 5'!J70,1)="B","M",IF(LEFT('Lane 5'!J70,1)="O","M",IF(LEFT('Lane 5'!J70,1)="F","F",IF(LEFT('Lane 5'!J70,1)="G","F","ERROR")))))</f>
        <v>F</v>
      </c>
      <c r="E414" s="63" t="str">
        <f>PROPER('Lane 5'!G70)</f>
        <v/>
      </c>
      <c r="F414" s="63" t="str">
        <f>PROPER('Lane 5'!H70)</f>
        <v/>
      </c>
      <c r="G414" s="64" t="e">
        <f>VLOOKUP(Instructions!$F$29,Clubs_Info,3,FALSE)</f>
        <v>#N/A</v>
      </c>
      <c r="H414" s="65">
        <f>'Lane 5'!I70</f>
        <v>0</v>
      </c>
      <c r="I414" s="63">
        <f>'Lane 5'!F70</f>
        <v>0</v>
      </c>
      <c r="J414" s="62" t="str">
        <f t="shared" si="19"/>
        <v>1900/01/00</v>
      </c>
      <c r="K414" s="70"/>
      <c r="L414" s="85" t="str">
        <f t="shared" si="20"/>
        <v/>
      </c>
    </row>
    <row r="415" spans="2:12" s="54" customFormat="1" x14ac:dyDescent="0.2">
      <c r="B415" s="62">
        <v>5</v>
      </c>
      <c r="C415" s="54">
        <v>51</v>
      </c>
      <c r="D415" s="63" t="str">
        <f>IF(LEFT('Lane 5'!J71,1)="M","M",IF(LEFT('Lane 5'!J71,1)="B","M",IF(LEFT('Lane 5'!J71,1)="O","M",IF(LEFT('Lane 5'!J71,1)="F","F",IF(LEFT('Lane 5'!J71,1)="G","F","ERROR")))))</f>
        <v>M</v>
      </c>
      <c r="E415" s="63" t="str">
        <f>PROPER('Lane 5'!G71)</f>
        <v/>
      </c>
      <c r="F415" s="63" t="str">
        <f>PROPER('Lane 5'!H71)</f>
        <v/>
      </c>
      <c r="G415" s="64" t="e">
        <f>VLOOKUP(Instructions!$F$29,Clubs_Info,3,FALSE)</f>
        <v>#N/A</v>
      </c>
      <c r="H415" s="65">
        <f>'Lane 5'!I71</f>
        <v>0</v>
      </c>
      <c r="I415" s="63">
        <f>'Lane 5'!F71</f>
        <v>0</v>
      </c>
      <c r="J415" s="62" t="str">
        <f t="shared" si="19"/>
        <v>1900/01/00</v>
      </c>
      <c r="K415" s="70"/>
      <c r="L415" s="85" t="str">
        <f t="shared" si="20"/>
        <v/>
      </c>
    </row>
    <row r="416" spans="2:12" s="54" customFormat="1" x14ac:dyDescent="0.2">
      <c r="B416" s="62">
        <v>5</v>
      </c>
      <c r="C416" s="54">
        <v>51</v>
      </c>
      <c r="D416" s="63" t="str">
        <f>IF(LEFT('Lane 5'!J72,1)="M","M",IF(LEFT('Lane 5'!J72,1)="B","M",IF(LEFT('Lane 5'!J72,1)="O","M",IF(LEFT('Lane 5'!J72,1)="F","F",IF(LEFT('Lane 5'!J72,1)="G","F","ERROR")))))</f>
        <v>M</v>
      </c>
      <c r="E416" s="63" t="str">
        <f>PROPER('Lane 5'!G72)</f>
        <v/>
      </c>
      <c r="F416" s="63" t="str">
        <f>PROPER('Lane 5'!H72)</f>
        <v/>
      </c>
      <c r="G416" s="64" t="e">
        <f>VLOOKUP(Instructions!$F$29,Clubs_Info,3,FALSE)</f>
        <v>#N/A</v>
      </c>
      <c r="H416" s="65">
        <f>'Lane 5'!I72</f>
        <v>0</v>
      </c>
      <c r="I416" s="63">
        <f>'Lane 5'!F72</f>
        <v>0</v>
      </c>
      <c r="J416" s="62" t="str">
        <f t="shared" si="19"/>
        <v>1900/01/00</v>
      </c>
      <c r="K416" s="70"/>
      <c r="L416" s="85" t="str">
        <f t="shared" si="20"/>
        <v/>
      </c>
    </row>
    <row r="417" spans="2:12" s="54" customFormat="1" x14ac:dyDescent="0.2">
      <c r="B417" s="62">
        <v>5</v>
      </c>
      <c r="C417" s="54">
        <v>51</v>
      </c>
      <c r="D417" s="63" t="str">
        <f>IF(LEFT('Lane 5'!J73,1)="M","M",IF(LEFT('Lane 5'!J73,1)="B","M",IF(LEFT('Lane 5'!J73,1)="O","M",IF(LEFT('Lane 5'!J73,1)="F","F",IF(LEFT('Lane 5'!J73,1)="G","F","ERROR")))))</f>
        <v>M</v>
      </c>
      <c r="E417" s="63" t="str">
        <f>PROPER('Lane 5'!G73)</f>
        <v/>
      </c>
      <c r="F417" s="63" t="str">
        <f>PROPER('Lane 5'!H73)</f>
        <v/>
      </c>
      <c r="G417" s="64" t="e">
        <f>VLOOKUP(Instructions!$F$29,Clubs_Info,3,FALSE)</f>
        <v>#N/A</v>
      </c>
      <c r="H417" s="65">
        <f>'Lane 5'!I73</f>
        <v>0</v>
      </c>
      <c r="I417" s="63">
        <f>'Lane 5'!F73</f>
        <v>0</v>
      </c>
      <c r="J417" s="62" t="str">
        <f t="shared" ref="J417:J432" si="21">(TEXT(H417,"YYYY/MM/DD"))</f>
        <v>1900/01/00</v>
      </c>
      <c r="K417" s="70"/>
      <c r="L417" s="85" t="str">
        <f t="shared" si="20"/>
        <v/>
      </c>
    </row>
    <row r="418" spans="2:12" s="54" customFormat="1" x14ac:dyDescent="0.2">
      <c r="B418" s="62">
        <v>5</v>
      </c>
      <c r="C418" s="54">
        <v>51</v>
      </c>
      <c r="D418" s="63" t="str">
        <f>IF(LEFT('Lane 5'!J74,1)="M","M",IF(LEFT('Lane 5'!J74,1)="B","M",IF(LEFT('Lane 5'!J74,1)="O","M",IF(LEFT('Lane 5'!J74,1)="F","F",IF(LEFT('Lane 5'!J74,1)="G","F","ERROR")))))</f>
        <v>M</v>
      </c>
      <c r="E418" s="63" t="str">
        <f>PROPER('Lane 5'!G74)</f>
        <v/>
      </c>
      <c r="F418" s="63" t="str">
        <f>PROPER('Lane 5'!H74)</f>
        <v/>
      </c>
      <c r="G418" s="64" t="e">
        <f>VLOOKUP(Instructions!$F$29,Clubs_Info,3,FALSE)</f>
        <v>#N/A</v>
      </c>
      <c r="H418" s="65">
        <f>'Lane 5'!I74</f>
        <v>0</v>
      </c>
      <c r="I418" s="63">
        <f>'Lane 5'!F74</f>
        <v>0</v>
      </c>
      <c r="J418" s="62" t="str">
        <f t="shared" si="21"/>
        <v>1900/01/00</v>
      </c>
      <c r="K418" s="70"/>
      <c r="L418" s="85" t="str">
        <f t="shared" si="20"/>
        <v/>
      </c>
    </row>
    <row r="419" spans="2:12" s="54" customFormat="1" x14ac:dyDescent="0.2">
      <c r="B419" s="62">
        <v>5</v>
      </c>
      <c r="C419" s="54">
        <v>52</v>
      </c>
      <c r="D419" s="63" t="str">
        <f>IF(LEFT('Lane 5'!J75,1)="M","M",IF(LEFT('Lane 5'!J75,1)="B","M",IF(LEFT('Lane 5'!J75,1)="O","M",IF(LEFT('Lane 5'!J75,1)="F","F",IF(LEFT('Lane 5'!J75,1)="G","F","ERROR")))))</f>
        <v>F</v>
      </c>
      <c r="E419" s="63" t="str">
        <f>PROPER('Lane 5'!G75)</f>
        <v/>
      </c>
      <c r="F419" s="63" t="str">
        <f>PROPER('Lane 5'!H75)</f>
        <v/>
      </c>
      <c r="G419" s="64" t="e">
        <f>VLOOKUP(Instructions!$F$29,Clubs_Info,3,FALSE)</f>
        <v>#N/A</v>
      </c>
      <c r="H419" s="65">
        <f>'Lane 5'!I75</f>
        <v>0</v>
      </c>
      <c r="I419" s="63">
        <f>'Lane 5'!F75</f>
        <v>0</v>
      </c>
      <c r="J419" s="62" t="str">
        <f t="shared" si="21"/>
        <v>1900/01/00</v>
      </c>
      <c r="K419" s="70"/>
      <c r="L419" s="85" t="str">
        <f t="shared" si="20"/>
        <v/>
      </c>
    </row>
    <row r="420" spans="2:12" s="54" customFormat="1" x14ac:dyDescent="0.2">
      <c r="B420" s="62">
        <v>5</v>
      </c>
      <c r="C420" s="54">
        <v>52</v>
      </c>
      <c r="D420" s="63" t="str">
        <f>IF(LEFT('Lane 5'!J76,1)="M","M",IF(LEFT('Lane 5'!J76,1)="B","M",IF(LEFT('Lane 5'!J76,1)="O","M",IF(LEFT('Lane 5'!J76,1)="F","F",IF(LEFT('Lane 5'!J76,1)="G","F","ERROR")))))</f>
        <v>F</v>
      </c>
      <c r="E420" s="63" t="str">
        <f>PROPER('Lane 5'!G76)</f>
        <v/>
      </c>
      <c r="F420" s="63" t="str">
        <f>PROPER('Lane 5'!H76)</f>
        <v/>
      </c>
      <c r="G420" s="64" t="e">
        <f>VLOOKUP(Instructions!$F$29,Clubs_Info,3,FALSE)</f>
        <v>#N/A</v>
      </c>
      <c r="H420" s="65">
        <f>'Lane 5'!I76</f>
        <v>0</v>
      </c>
      <c r="I420" s="63">
        <f>'Lane 5'!F76</f>
        <v>0</v>
      </c>
      <c r="J420" s="62" t="str">
        <f t="shared" si="21"/>
        <v>1900/01/00</v>
      </c>
      <c r="K420" s="70"/>
      <c r="L420" s="85" t="str">
        <f t="shared" si="20"/>
        <v/>
      </c>
    </row>
    <row r="421" spans="2:12" s="54" customFormat="1" x14ac:dyDescent="0.2">
      <c r="B421" s="62">
        <v>5</v>
      </c>
      <c r="C421" s="54">
        <v>52</v>
      </c>
      <c r="D421" s="63" t="str">
        <f>IF(LEFT('Lane 5'!J77,1)="M","M",IF(LEFT('Lane 5'!J77,1)="B","M",IF(LEFT('Lane 5'!J77,1)="O","M",IF(LEFT('Lane 5'!J77,1)="F","F",IF(LEFT('Lane 5'!J77,1)="G","F","ERROR")))))</f>
        <v>F</v>
      </c>
      <c r="E421" s="63" t="str">
        <f>PROPER('Lane 5'!G77)</f>
        <v/>
      </c>
      <c r="F421" s="63" t="str">
        <f>PROPER('Lane 5'!H77)</f>
        <v/>
      </c>
      <c r="G421" s="64" t="e">
        <f>VLOOKUP(Instructions!$F$29,Clubs_Info,3,FALSE)</f>
        <v>#N/A</v>
      </c>
      <c r="H421" s="65">
        <f>'Lane 5'!I77</f>
        <v>0</v>
      </c>
      <c r="I421" s="63">
        <f>'Lane 5'!F77</f>
        <v>0</v>
      </c>
      <c r="J421" s="62" t="str">
        <f t="shared" si="21"/>
        <v>1900/01/00</v>
      </c>
      <c r="K421" s="70"/>
      <c r="L421" s="85" t="str">
        <f t="shared" si="20"/>
        <v/>
      </c>
    </row>
    <row r="422" spans="2:12" s="54" customFormat="1" x14ac:dyDescent="0.2">
      <c r="B422" s="62">
        <v>5</v>
      </c>
      <c r="C422" s="54">
        <v>52</v>
      </c>
      <c r="D422" s="63" t="str">
        <f>IF(LEFT('Lane 5'!J78,1)="M","M",IF(LEFT('Lane 5'!J78,1)="B","M",IF(LEFT('Lane 5'!J78,1)="O","M",IF(LEFT('Lane 5'!J78,1)="F","F",IF(LEFT('Lane 5'!J78,1)="G","F","ERROR")))))</f>
        <v>F</v>
      </c>
      <c r="E422" s="63" t="str">
        <f>PROPER('Lane 5'!G78)</f>
        <v/>
      </c>
      <c r="F422" s="63" t="str">
        <f>PROPER('Lane 5'!H78)</f>
        <v/>
      </c>
      <c r="G422" s="64" t="e">
        <f>VLOOKUP(Instructions!$F$29,Clubs_Info,3,FALSE)</f>
        <v>#N/A</v>
      </c>
      <c r="H422" s="65">
        <f>'Lane 5'!I78</f>
        <v>0</v>
      </c>
      <c r="I422" s="63">
        <f>'Lane 5'!F78</f>
        <v>0</v>
      </c>
      <c r="J422" s="62" t="str">
        <f t="shared" si="21"/>
        <v>1900/01/00</v>
      </c>
      <c r="K422" s="70"/>
      <c r="L422" s="85" t="str">
        <f t="shared" si="20"/>
        <v/>
      </c>
    </row>
    <row r="423" spans="2:12" s="54" customFormat="1" x14ac:dyDescent="0.2">
      <c r="B423" s="62">
        <v>5</v>
      </c>
      <c r="C423" s="54">
        <v>53</v>
      </c>
      <c r="D423" s="63" t="str">
        <f>IF(LEFT('Lane 5'!J79,1)="M","M",IF(LEFT('Lane 5'!J79,1)="B","M",IF(LEFT('Lane 5'!J79,1)="O","M",IF(LEFT('Lane 5'!J79,1)="F","F",IF(LEFT('Lane 5'!J79,1)="G","F","ERROR")))))</f>
        <v>M</v>
      </c>
      <c r="E423" s="63" t="str">
        <f>PROPER('Lane 5'!G79)</f>
        <v/>
      </c>
      <c r="F423" s="63" t="str">
        <f>PROPER('Lane 5'!H79)</f>
        <v/>
      </c>
      <c r="G423" s="64" t="e">
        <f>VLOOKUP(Instructions!$F$29,Clubs_Info,3,FALSE)</f>
        <v>#N/A</v>
      </c>
      <c r="H423" s="65">
        <f>'Lane 5'!I79</f>
        <v>0</v>
      </c>
      <c r="I423" s="63">
        <f>'Lane 5'!F79</f>
        <v>0</v>
      </c>
      <c r="J423" s="62" t="str">
        <f t="shared" si="21"/>
        <v>1900/01/00</v>
      </c>
      <c r="K423" s="70"/>
      <c r="L423" s="85" t="str">
        <f t="shared" si="20"/>
        <v/>
      </c>
    </row>
    <row r="424" spans="2:12" s="54" customFormat="1" x14ac:dyDescent="0.2">
      <c r="B424" s="62">
        <v>5</v>
      </c>
      <c r="C424" s="54">
        <v>53</v>
      </c>
      <c r="D424" s="63" t="str">
        <f>IF(LEFT('Lane 5'!J80,1)="M","M",IF(LEFT('Lane 5'!J80,1)="B","M",IF(LEFT('Lane 5'!J80,1)="O","M",IF(LEFT('Lane 5'!J80,1)="F","F",IF(LEFT('Lane 5'!J80,1)="G","F","ERROR")))))</f>
        <v>F</v>
      </c>
      <c r="E424" s="63" t="str">
        <f>PROPER('Lane 5'!G80)</f>
        <v/>
      </c>
      <c r="F424" s="63" t="str">
        <f>PROPER('Lane 5'!H80)</f>
        <v/>
      </c>
      <c r="G424" s="64" t="e">
        <f>VLOOKUP(Instructions!$F$29,Clubs_Info,3,FALSE)</f>
        <v>#N/A</v>
      </c>
      <c r="H424" s="65">
        <f>'Lane 5'!I80</f>
        <v>0</v>
      </c>
      <c r="I424" s="63">
        <f>'Lane 5'!F80</f>
        <v>0</v>
      </c>
      <c r="J424" s="62" t="str">
        <f t="shared" si="21"/>
        <v>1900/01/00</v>
      </c>
      <c r="K424" s="70"/>
      <c r="L424" s="85" t="str">
        <f t="shared" si="20"/>
        <v/>
      </c>
    </row>
    <row r="425" spans="2:12" s="54" customFormat="1" x14ac:dyDescent="0.2">
      <c r="B425" s="62">
        <v>5</v>
      </c>
      <c r="C425" s="54">
        <v>53</v>
      </c>
      <c r="D425" s="63" t="str">
        <f>IF(LEFT('Lane 5'!J81,1)="M","M",IF(LEFT('Lane 5'!J81,1)="B","M",IF(LEFT('Lane 5'!J81,1)="O","M",IF(LEFT('Lane 5'!J81,1)="F","F",IF(LEFT('Lane 5'!J81,1)="G","F","ERROR")))))</f>
        <v>M</v>
      </c>
      <c r="E425" s="63" t="str">
        <f>PROPER('Lane 5'!G81)</f>
        <v/>
      </c>
      <c r="F425" s="63" t="str">
        <f>PROPER('Lane 5'!H81)</f>
        <v/>
      </c>
      <c r="G425" s="64" t="e">
        <f>VLOOKUP(Instructions!$F$29,Clubs_Info,3,FALSE)</f>
        <v>#N/A</v>
      </c>
      <c r="H425" s="65">
        <f>'Lane 5'!I81</f>
        <v>0</v>
      </c>
      <c r="I425" s="63">
        <f>'Lane 5'!F81</f>
        <v>0</v>
      </c>
      <c r="J425" s="62" t="str">
        <f t="shared" si="21"/>
        <v>1900/01/00</v>
      </c>
      <c r="K425" s="70"/>
      <c r="L425" s="85" t="str">
        <f t="shared" si="20"/>
        <v/>
      </c>
    </row>
    <row r="426" spans="2:12" s="54" customFormat="1" x14ac:dyDescent="0.2">
      <c r="B426" s="62">
        <v>5</v>
      </c>
      <c r="C426" s="54">
        <v>53</v>
      </c>
      <c r="D426" s="63" t="str">
        <f>IF(LEFT('Lane 5'!J82,1)="M","M",IF(LEFT('Lane 5'!J82,1)="B","M",IF(LEFT('Lane 5'!J82,1)="O","M",IF(LEFT('Lane 5'!J82,1)="F","F",IF(LEFT('Lane 5'!J82,1)="G","F","ERROR")))))</f>
        <v>F</v>
      </c>
      <c r="E426" s="63" t="str">
        <f>PROPER('Lane 5'!G82)</f>
        <v/>
      </c>
      <c r="F426" s="63" t="str">
        <f>PROPER('Lane 5'!H82)</f>
        <v/>
      </c>
      <c r="G426" s="64" t="e">
        <f>VLOOKUP(Instructions!$F$29,Clubs_Info,3,FALSE)</f>
        <v>#N/A</v>
      </c>
      <c r="H426" s="65">
        <f>'Lane 5'!I82</f>
        <v>0</v>
      </c>
      <c r="I426" s="63">
        <f>'Lane 5'!F82</f>
        <v>0</v>
      </c>
      <c r="J426" s="62" t="str">
        <f t="shared" si="21"/>
        <v>1900/01/00</v>
      </c>
      <c r="K426" s="70"/>
      <c r="L426" s="85" t="str">
        <f t="shared" si="20"/>
        <v/>
      </c>
    </row>
    <row r="427" spans="2:12" s="54" customFormat="1" x14ac:dyDescent="0.2">
      <c r="B427" s="62">
        <v>5</v>
      </c>
      <c r="C427" s="54">
        <v>53</v>
      </c>
      <c r="D427" s="63" t="str">
        <f>IF(LEFT('Lane 5'!J83,1)="M","M",IF(LEFT('Lane 5'!J83,1)="B","M",IF(LEFT('Lane 5'!J83,1)="O","M",IF(LEFT('Lane 5'!J83,1)="F","F",IF(LEFT('Lane 5'!J83,1)="G","F","ERROR")))))</f>
        <v>M</v>
      </c>
      <c r="E427" s="63" t="str">
        <f>PROPER('Lane 5'!G83)</f>
        <v/>
      </c>
      <c r="F427" s="63" t="str">
        <f>PROPER('Lane 5'!H83)</f>
        <v/>
      </c>
      <c r="G427" s="64" t="e">
        <f>VLOOKUP(Instructions!$F$29,Clubs_Info,3,FALSE)</f>
        <v>#N/A</v>
      </c>
      <c r="H427" s="65">
        <f>'Lane 5'!I83</f>
        <v>0</v>
      </c>
      <c r="I427" s="63">
        <f>'Lane 5'!F83</f>
        <v>0</v>
      </c>
      <c r="J427" s="62" t="str">
        <f t="shared" si="21"/>
        <v>1900/01/00</v>
      </c>
      <c r="K427" s="70"/>
      <c r="L427" s="85" t="str">
        <f t="shared" si="20"/>
        <v/>
      </c>
    </row>
    <row r="428" spans="2:12" s="54" customFormat="1" x14ac:dyDescent="0.2">
      <c r="B428" s="62">
        <v>5</v>
      </c>
      <c r="C428" s="54">
        <v>53</v>
      </c>
      <c r="D428" s="63" t="str">
        <f>IF(LEFT('Lane 5'!J84,1)="M","M",IF(LEFT('Lane 5'!J84,1)="B","M",IF(LEFT('Lane 5'!J84,1)="O","M",IF(LEFT('Lane 5'!J84,1)="F","F",IF(LEFT('Lane 5'!J84,1)="G","F","ERROR")))))</f>
        <v>F</v>
      </c>
      <c r="E428" s="63" t="str">
        <f>PROPER('Lane 5'!G84)</f>
        <v/>
      </c>
      <c r="F428" s="63" t="str">
        <f>PROPER('Lane 5'!H84)</f>
        <v/>
      </c>
      <c r="G428" s="64" t="e">
        <f>VLOOKUP(Instructions!$F$29,Clubs_Info,3,FALSE)</f>
        <v>#N/A</v>
      </c>
      <c r="H428" s="65">
        <f>'Lane 5'!I84</f>
        <v>0</v>
      </c>
      <c r="I428" s="63">
        <f>'Lane 5'!F84</f>
        <v>0</v>
      </c>
      <c r="J428" s="62" t="str">
        <f t="shared" si="21"/>
        <v>1900/01/00</v>
      </c>
      <c r="K428" s="70"/>
      <c r="L428" s="85" t="str">
        <f t="shared" si="20"/>
        <v/>
      </c>
    </row>
    <row r="429" spans="2:12" s="54" customFormat="1" x14ac:dyDescent="0.2">
      <c r="B429" s="62">
        <v>5</v>
      </c>
      <c r="C429" s="54">
        <v>53</v>
      </c>
      <c r="D429" s="63" t="str">
        <f>IF(LEFT('Lane 5'!J85,1)="M","M",IF(LEFT('Lane 5'!J85,1)="B","M",IF(LEFT('Lane 5'!J85,1)="O","M",IF(LEFT('Lane 5'!J85,1)="F","F",IF(LEFT('Lane 5'!J85,1)="G","F","ERROR")))))</f>
        <v>M</v>
      </c>
      <c r="E429" s="63" t="str">
        <f>PROPER('Lane 5'!G85)</f>
        <v/>
      </c>
      <c r="F429" s="63" t="str">
        <f>PROPER('Lane 5'!H85)</f>
        <v/>
      </c>
      <c r="G429" s="64" t="e">
        <f>VLOOKUP(Instructions!$F$29,Clubs_Info,3,FALSE)</f>
        <v>#N/A</v>
      </c>
      <c r="H429" s="65">
        <f>'Lane 5'!I85</f>
        <v>0</v>
      </c>
      <c r="I429" s="63">
        <f>'Lane 5'!F85</f>
        <v>0</v>
      </c>
      <c r="J429" s="62" t="str">
        <f t="shared" si="21"/>
        <v>1900/01/00</v>
      </c>
      <c r="K429" s="70"/>
      <c r="L429" s="85" t="str">
        <f t="shared" si="20"/>
        <v/>
      </c>
    </row>
    <row r="430" spans="2:12" s="54" customFormat="1" x14ac:dyDescent="0.2">
      <c r="B430" s="62">
        <v>5</v>
      </c>
      <c r="C430" s="54">
        <v>53</v>
      </c>
      <c r="D430" s="63" t="str">
        <f>IF(LEFT('Lane 5'!J86,1)="M","M",IF(LEFT('Lane 5'!J86,1)="B","M",IF(LEFT('Lane 5'!J86,1)="O","M",IF(LEFT('Lane 5'!J86,1)="F","F",IF(LEFT('Lane 5'!J86,1)="G","F","ERROR")))))</f>
        <v>F</v>
      </c>
      <c r="E430" s="63" t="str">
        <f>PROPER('Lane 5'!G86)</f>
        <v/>
      </c>
      <c r="F430" s="63" t="str">
        <f>PROPER('Lane 5'!H86)</f>
        <v/>
      </c>
      <c r="G430" s="64" t="e">
        <f>VLOOKUP(Instructions!$F$29,Clubs_Info,3,FALSE)</f>
        <v>#N/A</v>
      </c>
      <c r="H430" s="65">
        <f>'Lane 5'!I86</f>
        <v>0</v>
      </c>
      <c r="I430" s="63">
        <f>'Lane 5'!F86</f>
        <v>0</v>
      </c>
      <c r="J430" s="62" t="str">
        <f t="shared" si="21"/>
        <v>1900/01/00</v>
      </c>
      <c r="K430" s="70"/>
      <c r="L430" s="85" t="str">
        <f t="shared" si="20"/>
        <v/>
      </c>
    </row>
    <row r="431" spans="2:12" s="54" customFormat="1" x14ac:dyDescent="0.2">
      <c r="B431" s="62">
        <v>5</v>
      </c>
      <c r="C431" s="54">
        <v>53</v>
      </c>
      <c r="D431" s="63" t="str">
        <f>IF(LEFT('Lane 5'!J87,1)="M","M",IF(LEFT('Lane 5'!J87,1)="B","M",IF(LEFT('Lane 5'!J87,1)="O","M",IF(LEFT('Lane 5'!J87,1)="F","F",IF(LEFT('Lane 5'!J87,1)="G","F","ERROR")))))</f>
        <v>M</v>
      </c>
      <c r="E431" s="63" t="str">
        <f>PROPER('Lane 5'!G87)</f>
        <v/>
      </c>
      <c r="F431" s="63" t="str">
        <f>PROPER('Lane 5'!H87)</f>
        <v/>
      </c>
      <c r="G431" s="64" t="e">
        <f>VLOOKUP(Instructions!$F$29,Clubs_Info,3,FALSE)</f>
        <v>#N/A</v>
      </c>
      <c r="H431" s="65">
        <f>'Lane 5'!I87</f>
        <v>0</v>
      </c>
      <c r="I431" s="63">
        <f>'Lane 5'!F87</f>
        <v>0</v>
      </c>
      <c r="J431" s="62" t="str">
        <f t="shared" si="21"/>
        <v>1900/01/00</v>
      </c>
      <c r="K431" s="70"/>
      <c r="L431" s="85" t="str">
        <f t="shared" si="20"/>
        <v/>
      </c>
    </row>
    <row r="432" spans="2:12" s="54" customFormat="1" x14ac:dyDescent="0.2">
      <c r="B432" s="62">
        <v>5</v>
      </c>
      <c r="C432" s="54">
        <v>53</v>
      </c>
      <c r="D432" s="63" t="str">
        <f>IF(LEFT('Lane 5'!J88,1)="M","M",IF(LEFT('Lane 5'!J88,1)="B","M",IF(LEFT('Lane 5'!J88,1)="O","M",IF(LEFT('Lane 5'!J88,1)="F","F",IF(LEFT('Lane 5'!J88,1)="G","F","ERROR")))))</f>
        <v>F</v>
      </c>
      <c r="E432" s="63" t="str">
        <f>PROPER('Lane 5'!G88)</f>
        <v/>
      </c>
      <c r="F432" s="63" t="str">
        <f>PROPER('Lane 5'!H88)</f>
        <v/>
      </c>
      <c r="G432" s="64" t="e">
        <f>VLOOKUP(Instructions!$F$29,Clubs_Info,3,FALSE)</f>
        <v>#N/A</v>
      </c>
      <c r="H432" s="65">
        <f>'Lane 5'!I88</f>
        <v>0</v>
      </c>
      <c r="I432" s="63">
        <f>'Lane 5'!F88</f>
        <v>0</v>
      </c>
      <c r="J432" s="62" t="str">
        <f t="shared" si="21"/>
        <v>1900/01/00</v>
      </c>
      <c r="K432" s="70"/>
      <c r="L432" s="85" t="str">
        <f t="shared" si="20"/>
        <v/>
      </c>
    </row>
    <row r="433" spans="2:12" s="54" customFormat="1" x14ac:dyDescent="0.2">
      <c r="B433" s="62">
        <v>6</v>
      </c>
      <c r="C433" s="54">
        <v>1</v>
      </c>
      <c r="D433" s="63" t="str">
        <f>IF(LEFT('Lane 6'!J3,1)="M","M",IF(LEFT('Lane 6'!J3,1)="B","M",IF(LEFT('Lane 6'!J3,1)="O","M",IF(LEFT('Lane 6'!J3,1)="F","F",IF(LEFT('Lane 6'!J3,1)="G","F","ERROR")))))</f>
        <v>M</v>
      </c>
      <c r="E433" s="63" t="str">
        <f>PROPER('Lane 6'!G3)</f>
        <v/>
      </c>
      <c r="F433" s="63" t="str">
        <f>PROPER('Lane 6'!H3)</f>
        <v/>
      </c>
      <c r="G433" s="64" t="e">
        <f>VLOOKUP(Instructions!$I$29,Clubs_Info,3,FALSE)</f>
        <v>#N/A</v>
      </c>
      <c r="H433" s="65">
        <f>'Lane 6'!I3</f>
        <v>0</v>
      </c>
      <c r="I433" s="63">
        <f>'Lane 6'!F3</f>
        <v>0</v>
      </c>
      <c r="J433" s="62" t="str">
        <f t="shared" ref="J433:J438" si="22">(TEXT(H433,"YYYY/MM/DD"))</f>
        <v>1900/01/00</v>
      </c>
      <c r="K433" s="70"/>
      <c r="L433" s="85" t="str">
        <f t="shared" si="20"/>
        <v/>
      </c>
    </row>
    <row r="434" spans="2:12" s="54" customFormat="1" x14ac:dyDescent="0.2">
      <c r="B434" s="62">
        <v>6</v>
      </c>
      <c r="C434" s="54">
        <v>2</v>
      </c>
      <c r="D434" s="63" t="str">
        <f>IF(LEFT('Lane 6'!J4,1)="M","M",IF(LEFT('Lane 6'!J4,1)="B","M",IF(LEFT('Lane 6'!J4,1)="O","M",IF(LEFT('Lane 6'!J4,1)="F","F",IF(LEFT('Lane 6'!J4,1)="G","F","ERROR")))))</f>
        <v>F</v>
      </c>
      <c r="E434" s="63" t="str">
        <f>PROPER('Lane 6'!G4)</f>
        <v/>
      </c>
      <c r="F434" s="63" t="str">
        <f>PROPER('Lane 6'!H4)</f>
        <v/>
      </c>
      <c r="G434" s="64" t="e">
        <f>VLOOKUP(Instructions!$I$29,Clubs_Info,3,FALSE)</f>
        <v>#N/A</v>
      </c>
      <c r="H434" s="65">
        <f>'Lane 6'!I4</f>
        <v>0</v>
      </c>
      <c r="I434" s="63">
        <f>'Lane 6'!F4</f>
        <v>0</v>
      </c>
      <c r="J434" s="62" t="str">
        <f t="shared" si="22"/>
        <v>1900/01/00</v>
      </c>
      <c r="K434" s="70"/>
      <c r="L434" s="85" t="str">
        <f t="shared" si="20"/>
        <v/>
      </c>
    </row>
    <row r="435" spans="2:12" s="54" customFormat="1" x14ac:dyDescent="0.2">
      <c r="B435" s="62">
        <v>6</v>
      </c>
      <c r="C435" s="54">
        <v>3</v>
      </c>
      <c r="D435" s="63" t="str">
        <f>IF(LEFT('Lane 6'!J5,1)="M","M",IF(LEFT('Lane 6'!J5,1)="B","M",IF(LEFT('Lane 6'!J5,1)="O","M",IF(LEFT('Lane 6'!J5,1)="F","F",IF(LEFT('Lane 6'!J5,1)="G","F","ERROR")))))</f>
        <v>M</v>
      </c>
      <c r="E435" s="63" t="str">
        <f>PROPER('Lane 6'!G5)</f>
        <v/>
      </c>
      <c r="F435" s="63" t="str">
        <f>PROPER('Lane 6'!H5)</f>
        <v/>
      </c>
      <c r="G435" s="64" t="e">
        <f>VLOOKUP(Instructions!$I$29,Clubs_Info,3,FALSE)</f>
        <v>#N/A</v>
      </c>
      <c r="H435" s="65">
        <f>'Lane 6'!I5</f>
        <v>0</v>
      </c>
      <c r="I435" s="63">
        <f>'Lane 6'!F5</f>
        <v>0</v>
      </c>
      <c r="J435" s="62" t="str">
        <f t="shared" si="22"/>
        <v>1900/01/00</v>
      </c>
      <c r="K435" s="70"/>
      <c r="L435" s="85" t="str">
        <f t="shared" si="20"/>
        <v/>
      </c>
    </row>
    <row r="436" spans="2:12" s="54" customFormat="1" x14ac:dyDescent="0.2">
      <c r="B436" s="62">
        <v>6</v>
      </c>
      <c r="C436" s="54">
        <v>4</v>
      </c>
      <c r="D436" s="63" t="str">
        <f>IF(LEFT('Lane 6'!J6,1)="M","M",IF(LEFT('Lane 6'!J6,1)="B","M",IF(LEFT('Lane 6'!J6,1)="O","M",IF(LEFT('Lane 6'!J6,1)="F","F",IF(LEFT('Lane 6'!J6,1)="G","F","ERROR")))))</f>
        <v>F</v>
      </c>
      <c r="E436" s="63" t="str">
        <f>PROPER('Lane 6'!G6)</f>
        <v/>
      </c>
      <c r="F436" s="63" t="str">
        <f>PROPER('Lane 6'!H6)</f>
        <v/>
      </c>
      <c r="G436" s="64" t="e">
        <f>VLOOKUP(Instructions!$I$29,Clubs_Info,3,FALSE)</f>
        <v>#N/A</v>
      </c>
      <c r="H436" s="65">
        <f>'Lane 6'!I6</f>
        <v>0</v>
      </c>
      <c r="I436" s="63">
        <f>'Lane 6'!F6</f>
        <v>0</v>
      </c>
      <c r="J436" s="62" t="str">
        <f t="shared" si="22"/>
        <v>1900/01/00</v>
      </c>
      <c r="K436" s="70"/>
      <c r="L436" s="85" t="str">
        <f t="shared" si="20"/>
        <v/>
      </c>
    </row>
    <row r="437" spans="2:12" s="54" customFormat="1" x14ac:dyDescent="0.2">
      <c r="B437" s="62">
        <v>6</v>
      </c>
      <c r="C437" s="54">
        <v>5</v>
      </c>
      <c r="D437" s="63" t="str">
        <f>IF(LEFT('Lane 6'!J7,1)="M","M",IF(LEFT('Lane 6'!J7,1)="B","M",IF(LEFT('Lane 6'!J7,1)="O","M",IF(LEFT('Lane 6'!J7,1)="F","F",IF(LEFT('Lane 6'!J7,1)="G","F","ERROR")))))</f>
        <v>M</v>
      </c>
      <c r="E437" s="63" t="str">
        <f>PROPER('Lane 6'!G7)</f>
        <v/>
      </c>
      <c r="F437" s="63" t="str">
        <f>PROPER('Lane 6'!H7)</f>
        <v/>
      </c>
      <c r="G437" s="64" t="e">
        <f>VLOOKUP(Instructions!$I$29,Clubs_Info,3,FALSE)</f>
        <v>#N/A</v>
      </c>
      <c r="H437" s="65">
        <f>'Lane 6'!I7</f>
        <v>0</v>
      </c>
      <c r="I437" s="63">
        <f>'Lane 6'!F7</f>
        <v>0</v>
      </c>
      <c r="J437" s="62" t="str">
        <f t="shared" si="22"/>
        <v>1900/01/00</v>
      </c>
      <c r="K437" s="70"/>
      <c r="L437" s="85" t="str">
        <f t="shared" si="20"/>
        <v/>
      </c>
    </row>
    <row r="438" spans="2:12" s="54" customFormat="1" x14ac:dyDescent="0.2">
      <c r="B438" s="62">
        <v>6</v>
      </c>
      <c r="C438" s="54">
        <v>6</v>
      </c>
      <c r="D438" s="63" t="str">
        <f>IF(LEFT('Lane 6'!J8,1)="M","M",IF(LEFT('Lane 6'!J8,1)="B","M",IF(LEFT('Lane 6'!J8,1)="O","M",IF(LEFT('Lane 6'!J8,1)="F","F",IF(LEFT('Lane 6'!J8,1)="G","F","ERROR")))))</f>
        <v>F</v>
      </c>
      <c r="E438" s="63" t="str">
        <f>PROPER('Lane 6'!G8)</f>
        <v/>
      </c>
      <c r="F438" s="63" t="str">
        <f>PROPER('Lane 6'!H8)</f>
        <v/>
      </c>
      <c r="G438" s="64" t="e">
        <f>VLOOKUP(Instructions!$I$29,Clubs_Info,3,FALSE)</f>
        <v>#N/A</v>
      </c>
      <c r="H438" s="65">
        <f>'Lane 6'!I8</f>
        <v>0</v>
      </c>
      <c r="I438" s="63">
        <f>'Lane 6'!F8</f>
        <v>0</v>
      </c>
      <c r="J438" s="62" t="str">
        <f t="shared" si="22"/>
        <v>1900/01/00</v>
      </c>
      <c r="K438" s="70"/>
      <c r="L438" s="85" t="str">
        <f t="shared" si="20"/>
        <v/>
      </c>
    </row>
    <row r="439" spans="2:12" s="54" customFormat="1" x14ac:dyDescent="0.2">
      <c r="B439" s="62">
        <v>6</v>
      </c>
      <c r="C439" s="54">
        <v>7</v>
      </c>
      <c r="D439" s="63" t="str">
        <f>IF(LEFT('Lane 6'!J9,1)="M","M",IF(LEFT('Lane 6'!J9,1)="B","M",IF(LEFT('Lane 6'!J9,1)="O","M",IF(LEFT('Lane 6'!J9,1)="F","F",IF(LEFT('Lane 6'!J9,1)="G","F","ERROR")))))</f>
        <v>M</v>
      </c>
      <c r="E439" s="63" t="str">
        <f>PROPER('Lane 6'!G9)</f>
        <v/>
      </c>
      <c r="F439" s="63" t="str">
        <f>PROPER('Lane 6'!H9)</f>
        <v/>
      </c>
      <c r="G439" s="64" t="e">
        <f>VLOOKUP(Instructions!$I$29,Clubs_Info,3,FALSE)</f>
        <v>#N/A</v>
      </c>
      <c r="H439" s="65">
        <f>'Lane 6'!I9</f>
        <v>0</v>
      </c>
      <c r="I439" s="63">
        <f>'Lane 6'!F9</f>
        <v>0</v>
      </c>
      <c r="J439" s="62" t="str">
        <f t="shared" ref="J439:J502" si="23">(TEXT(H439,"YYYY/MM/DD"))</f>
        <v>1900/01/00</v>
      </c>
      <c r="K439" s="70"/>
      <c r="L439" s="85" t="str">
        <f t="shared" si="20"/>
        <v/>
      </c>
    </row>
    <row r="440" spans="2:12" s="54" customFormat="1" x14ac:dyDescent="0.2">
      <c r="B440" s="62">
        <v>6</v>
      </c>
      <c r="C440" s="54">
        <v>7</v>
      </c>
      <c r="D440" s="63" t="str">
        <f>IF(LEFT('Lane 6'!J10,1)="M","M",IF(LEFT('Lane 6'!J10,1)="B","M",IF(LEFT('Lane 6'!J10,1)="O","M",IF(LEFT('Lane 6'!J10,1)="F","F",IF(LEFT('Lane 6'!J10,1)="G","F","ERROR")))))</f>
        <v>M</v>
      </c>
      <c r="E440" s="63" t="str">
        <f>PROPER('Lane 6'!G10)</f>
        <v/>
      </c>
      <c r="F440" s="63" t="str">
        <f>PROPER('Lane 6'!H10)</f>
        <v/>
      </c>
      <c r="G440" s="64" t="e">
        <f>VLOOKUP(Instructions!$I$29,Clubs_Info,3,FALSE)</f>
        <v>#N/A</v>
      </c>
      <c r="H440" s="65">
        <f>'Lane 6'!I10</f>
        <v>0</v>
      </c>
      <c r="I440" s="63">
        <f>'Lane 6'!F10</f>
        <v>0</v>
      </c>
      <c r="J440" s="62" t="str">
        <f t="shared" si="23"/>
        <v>1900/01/00</v>
      </c>
      <c r="K440" s="70"/>
      <c r="L440" s="85" t="str">
        <f t="shared" si="20"/>
        <v/>
      </c>
    </row>
    <row r="441" spans="2:12" s="54" customFormat="1" x14ac:dyDescent="0.2">
      <c r="B441" s="62">
        <v>6</v>
      </c>
      <c r="C441" s="54">
        <v>7</v>
      </c>
      <c r="D441" s="63" t="str">
        <f>IF(LEFT('Lane 6'!J11,1)="M","M",IF(LEFT('Lane 6'!J11,1)="B","M",IF(LEFT('Lane 6'!J11,1)="O","M",IF(LEFT('Lane 6'!J11,1)="F","F",IF(LEFT('Lane 6'!J11,1)="G","F","ERROR")))))</f>
        <v>M</v>
      </c>
      <c r="E441" s="63" t="str">
        <f>PROPER('Lane 6'!G11)</f>
        <v/>
      </c>
      <c r="F441" s="63" t="str">
        <f>PROPER('Lane 6'!H11)</f>
        <v/>
      </c>
      <c r="G441" s="64" t="e">
        <f>VLOOKUP(Instructions!$I$29,Clubs_Info,3,FALSE)</f>
        <v>#N/A</v>
      </c>
      <c r="H441" s="65">
        <f>'Lane 6'!I11</f>
        <v>0</v>
      </c>
      <c r="I441" s="63">
        <f>'Lane 6'!F11</f>
        <v>0</v>
      </c>
      <c r="J441" s="62" t="str">
        <f t="shared" si="23"/>
        <v>1900/01/00</v>
      </c>
      <c r="K441" s="70"/>
      <c r="L441" s="85" t="str">
        <f t="shared" si="20"/>
        <v/>
      </c>
    </row>
    <row r="442" spans="2:12" s="54" customFormat="1" x14ac:dyDescent="0.2">
      <c r="B442" s="62">
        <v>6</v>
      </c>
      <c r="C442" s="54">
        <v>7</v>
      </c>
      <c r="D442" s="63" t="str">
        <f>IF(LEFT('Lane 6'!J12,1)="M","M",IF(LEFT('Lane 6'!J12,1)="B","M",IF(LEFT('Lane 6'!J12,1)="O","M",IF(LEFT('Lane 6'!J12,1)="F","F",IF(LEFT('Lane 6'!J12,1)="G","F","ERROR")))))</f>
        <v>M</v>
      </c>
      <c r="E442" s="63" t="str">
        <f>PROPER('Lane 6'!G12)</f>
        <v/>
      </c>
      <c r="F442" s="63" t="str">
        <f>PROPER('Lane 6'!H12)</f>
        <v/>
      </c>
      <c r="G442" s="64" t="e">
        <f>VLOOKUP(Instructions!$I$29,Clubs_Info,3,FALSE)</f>
        <v>#N/A</v>
      </c>
      <c r="H442" s="65">
        <f>'Lane 6'!I12</f>
        <v>0</v>
      </c>
      <c r="I442" s="63">
        <f>'Lane 6'!F12</f>
        <v>0</v>
      </c>
      <c r="J442" s="62" t="str">
        <f t="shared" si="23"/>
        <v>1900/01/00</v>
      </c>
      <c r="K442" s="70"/>
      <c r="L442" s="85" t="str">
        <f t="shared" si="20"/>
        <v/>
      </c>
    </row>
    <row r="443" spans="2:12" s="54" customFormat="1" x14ac:dyDescent="0.2">
      <c r="B443" s="62">
        <v>6</v>
      </c>
      <c r="C443" s="54">
        <v>8</v>
      </c>
      <c r="D443" s="63" t="str">
        <f>IF(LEFT('Lane 6'!J13,1)="M","M",IF(LEFT('Lane 6'!J13,1)="B","M",IF(LEFT('Lane 6'!J13,1)="O","M",IF(LEFT('Lane 6'!J13,1)="F","F",IF(LEFT('Lane 6'!J13,1)="G","F","ERROR")))))</f>
        <v>F</v>
      </c>
      <c r="E443" s="63" t="str">
        <f>PROPER('Lane 6'!G13)</f>
        <v/>
      </c>
      <c r="F443" s="63" t="str">
        <f>PROPER('Lane 6'!H13)</f>
        <v/>
      </c>
      <c r="G443" s="64" t="e">
        <f>VLOOKUP(Instructions!$I$29,Clubs_Info,3,FALSE)</f>
        <v>#N/A</v>
      </c>
      <c r="H443" s="65">
        <f>'Lane 6'!I13</f>
        <v>0</v>
      </c>
      <c r="I443" s="63">
        <f>'Lane 6'!F13</f>
        <v>0</v>
      </c>
      <c r="J443" s="62" t="str">
        <f t="shared" si="23"/>
        <v>1900/01/00</v>
      </c>
      <c r="K443" s="70"/>
      <c r="L443" s="85" t="str">
        <f t="shared" si="20"/>
        <v/>
      </c>
    </row>
    <row r="444" spans="2:12" s="54" customFormat="1" x14ac:dyDescent="0.2">
      <c r="B444" s="62">
        <v>6</v>
      </c>
      <c r="C444" s="54">
        <v>8</v>
      </c>
      <c r="D444" s="63" t="str">
        <f>IF(LEFT('Lane 6'!J14,1)="M","M",IF(LEFT('Lane 6'!J14,1)="B","M",IF(LEFT('Lane 6'!J14,1)="O","M",IF(LEFT('Lane 6'!J14,1)="F","F",IF(LEFT('Lane 6'!J14,1)="G","F","ERROR")))))</f>
        <v>F</v>
      </c>
      <c r="E444" s="63" t="str">
        <f>PROPER('Lane 6'!G14)</f>
        <v/>
      </c>
      <c r="F444" s="63" t="str">
        <f>PROPER('Lane 6'!H14)</f>
        <v/>
      </c>
      <c r="G444" s="64" t="e">
        <f>VLOOKUP(Instructions!$I$29,Clubs_Info,3,FALSE)</f>
        <v>#N/A</v>
      </c>
      <c r="H444" s="65">
        <f>'Lane 6'!I14</f>
        <v>0</v>
      </c>
      <c r="I444" s="63">
        <f>'Lane 6'!F14</f>
        <v>0</v>
      </c>
      <c r="J444" s="62" t="str">
        <f t="shared" si="23"/>
        <v>1900/01/00</v>
      </c>
      <c r="K444" s="70"/>
      <c r="L444" s="85" t="str">
        <f t="shared" si="20"/>
        <v/>
      </c>
    </row>
    <row r="445" spans="2:12" s="54" customFormat="1" x14ac:dyDescent="0.2">
      <c r="B445" s="62">
        <v>6</v>
      </c>
      <c r="C445" s="54">
        <v>8</v>
      </c>
      <c r="D445" s="63" t="str">
        <f>IF(LEFT('Lane 6'!J15,1)="M","M",IF(LEFT('Lane 6'!J15,1)="B","M",IF(LEFT('Lane 6'!J15,1)="O","M",IF(LEFT('Lane 6'!J15,1)="F","F",IF(LEFT('Lane 6'!J15,1)="G","F","ERROR")))))</f>
        <v>F</v>
      </c>
      <c r="E445" s="63" t="str">
        <f>PROPER('Lane 6'!G15)</f>
        <v/>
      </c>
      <c r="F445" s="63" t="str">
        <f>PROPER('Lane 6'!H15)</f>
        <v/>
      </c>
      <c r="G445" s="64" t="e">
        <f>VLOOKUP(Instructions!$I$29,Clubs_Info,3,FALSE)</f>
        <v>#N/A</v>
      </c>
      <c r="H445" s="65">
        <f>'Lane 6'!I15</f>
        <v>0</v>
      </c>
      <c r="I445" s="63">
        <f>'Lane 6'!F15</f>
        <v>0</v>
      </c>
      <c r="J445" s="62" t="str">
        <f t="shared" si="23"/>
        <v>1900/01/00</v>
      </c>
      <c r="K445" s="70"/>
      <c r="L445" s="85" t="str">
        <f t="shared" si="20"/>
        <v/>
      </c>
    </row>
    <row r="446" spans="2:12" s="54" customFormat="1" x14ac:dyDescent="0.2">
      <c r="B446" s="62">
        <v>6</v>
      </c>
      <c r="C446" s="54">
        <v>8</v>
      </c>
      <c r="D446" s="63" t="str">
        <f>IF(LEFT('Lane 6'!J16,1)="M","M",IF(LEFT('Lane 6'!J16,1)="B","M",IF(LEFT('Lane 6'!J16,1)="O","M",IF(LEFT('Lane 6'!J16,1)="F","F",IF(LEFT('Lane 6'!J16,1)="G","F","ERROR")))))</f>
        <v>F</v>
      </c>
      <c r="E446" s="63" t="str">
        <f>PROPER('Lane 6'!G16)</f>
        <v/>
      </c>
      <c r="F446" s="63" t="str">
        <f>PROPER('Lane 6'!H16)</f>
        <v/>
      </c>
      <c r="G446" s="64" t="e">
        <f>VLOOKUP(Instructions!$I$29,Clubs_Info,3,FALSE)</f>
        <v>#N/A</v>
      </c>
      <c r="H446" s="65">
        <f>'Lane 6'!I16</f>
        <v>0</v>
      </c>
      <c r="I446" s="63">
        <f>'Lane 6'!F16</f>
        <v>0</v>
      </c>
      <c r="J446" s="62" t="str">
        <f t="shared" si="23"/>
        <v>1900/01/00</v>
      </c>
      <c r="K446" s="70"/>
      <c r="L446" s="85" t="str">
        <f t="shared" ref="L446:L509" si="24">IF(E446="","",CONCATENATE(F446,",",E446,",",J446,",",G446,",",D446,",",I446,",,,,"))</f>
        <v/>
      </c>
    </row>
    <row r="447" spans="2:12" s="54" customFormat="1" x14ac:dyDescent="0.2">
      <c r="B447" s="62">
        <v>6</v>
      </c>
      <c r="C447" s="54">
        <v>9</v>
      </c>
      <c r="D447" s="63" t="str">
        <f>IF(LEFT('Lane 6'!J17,1)="M","M",IF(LEFT('Lane 6'!J17,1)="B","M",IF(LEFT('Lane 6'!J17,1)="O","M",IF(LEFT('Lane 6'!J17,1)="F","F",IF(LEFT('Lane 6'!J17,1)="G","F","ERROR")))))</f>
        <v>M</v>
      </c>
      <c r="E447" s="63" t="str">
        <f>PROPER('Lane 6'!G17)</f>
        <v/>
      </c>
      <c r="F447" s="63" t="str">
        <f>PROPER('Lane 6'!H17)</f>
        <v/>
      </c>
      <c r="G447" s="64" t="e">
        <f>VLOOKUP(Instructions!$I$29,Clubs_Info,3,FALSE)</f>
        <v>#N/A</v>
      </c>
      <c r="H447" s="65">
        <f>'Lane 6'!I17</f>
        <v>0</v>
      </c>
      <c r="I447" s="63">
        <f>'Lane 6'!F17</f>
        <v>0</v>
      </c>
      <c r="J447" s="62" t="str">
        <f t="shared" si="23"/>
        <v>1900/01/00</v>
      </c>
      <c r="K447" s="70"/>
      <c r="L447" s="85" t="str">
        <f t="shared" si="24"/>
        <v/>
      </c>
    </row>
    <row r="448" spans="2:12" s="54" customFormat="1" x14ac:dyDescent="0.2">
      <c r="B448" s="62">
        <v>6</v>
      </c>
      <c r="C448" s="54">
        <v>9</v>
      </c>
      <c r="D448" s="63" t="str">
        <f>IF(LEFT('Lane 6'!J18,1)="M","M",IF(LEFT('Lane 6'!J18,1)="B","M",IF(LEFT('Lane 6'!J18,1)="O","M",IF(LEFT('Lane 6'!J18,1)="F","F",IF(LEFT('Lane 6'!J18,1)="G","F","ERROR")))))</f>
        <v>M</v>
      </c>
      <c r="E448" s="63" t="str">
        <f>PROPER('Lane 6'!G18)</f>
        <v/>
      </c>
      <c r="F448" s="63" t="str">
        <f>PROPER('Lane 6'!H18)</f>
        <v/>
      </c>
      <c r="G448" s="64" t="e">
        <f>VLOOKUP(Instructions!$I$29,Clubs_Info,3,FALSE)</f>
        <v>#N/A</v>
      </c>
      <c r="H448" s="65">
        <f>'Lane 6'!I18</f>
        <v>0</v>
      </c>
      <c r="I448" s="63">
        <f>'Lane 6'!F18</f>
        <v>0</v>
      </c>
      <c r="J448" s="62" t="str">
        <f t="shared" si="23"/>
        <v>1900/01/00</v>
      </c>
      <c r="K448" s="70"/>
      <c r="L448" s="85" t="str">
        <f t="shared" si="24"/>
        <v/>
      </c>
    </row>
    <row r="449" spans="2:12" s="54" customFormat="1" x14ac:dyDescent="0.2">
      <c r="B449" s="62">
        <v>6</v>
      </c>
      <c r="C449" s="54">
        <v>9</v>
      </c>
      <c r="D449" s="63" t="str">
        <f>IF(LEFT('Lane 6'!J19,1)="M","M",IF(LEFT('Lane 6'!J19,1)="B","M",IF(LEFT('Lane 6'!J19,1)="O","M",IF(LEFT('Lane 6'!J19,1)="F","F",IF(LEFT('Lane 6'!J19,1)="G","F","ERROR")))))</f>
        <v>M</v>
      </c>
      <c r="E449" s="63" t="str">
        <f>PROPER('Lane 6'!G19)</f>
        <v/>
      </c>
      <c r="F449" s="63" t="str">
        <f>PROPER('Lane 6'!H19)</f>
        <v/>
      </c>
      <c r="G449" s="64" t="e">
        <f>VLOOKUP(Instructions!$I$29,Clubs_Info,3,FALSE)</f>
        <v>#N/A</v>
      </c>
      <c r="H449" s="65">
        <f>'Lane 6'!I19</f>
        <v>0</v>
      </c>
      <c r="I449" s="63">
        <f>'Lane 6'!F19</f>
        <v>0</v>
      </c>
      <c r="J449" s="62" t="str">
        <f t="shared" si="23"/>
        <v>1900/01/00</v>
      </c>
      <c r="K449" s="70"/>
      <c r="L449" s="85" t="str">
        <f t="shared" si="24"/>
        <v/>
      </c>
    </row>
    <row r="450" spans="2:12" s="54" customFormat="1" x14ac:dyDescent="0.2">
      <c r="B450" s="62">
        <v>6</v>
      </c>
      <c r="C450" s="54">
        <v>9</v>
      </c>
      <c r="D450" s="63" t="str">
        <f>IF(LEFT('Lane 6'!J20,1)="M","M",IF(LEFT('Lane 6'!J20,1)="B","M",IF(LEFT('Lane 6'!J20,1)="O","M",IF(LEFT('Lane 6'!J20,1)="F","F",IF(LEFT('Lane 6'!J20,1)="G","F","ERROR")))))</f>
        <v>M</v>
      </c>
      <c r="E450" s="63" t="str">
        <f>PROPER('Lane 6'!G20)</f>
        <v/>
      </c>
      <c r="F450" s="63" t="str">
        <f>PROPER('Lane 6'!H20)</f>
        <v/>
      </c>
      <c r="G450" s="64" t="e">
        <f>VLOOKUP(Instructions!$I$29,Clubs_Info,3,FALSE)</f>
        <v>#N/A</v>
      </c>
      <c r="H450" s="65">
        <f>'Lane 6'!I20</f>
        <v>0</v>
      </c>
      <c r="I450" s="63">
        <f>'Lane 6'!F20</f>
        <v>0</v>
      </c>
      <c r="J450" s="62" t="str">
        <f t="shared" si="23"/>
        <v>1900/01/00</v>
      </c>
      <c r="K450" s="70"/>
      <c r="L450" s="85" t="str">
        <f t="shared" si="24"/>
        <v/>
      </c>
    </row>
    <row r="451" spans="2:12" s="54" customFormat="1" x14ac:dyDescent="0.2">
      <c r="B451" s="62">
        <v>6</v>
      </c>
      <c r="C451" s="54">
        <v>10</v>
      </c>
      <c r="D451" s="63" t="str">
        <f>IF(LEFT('Lane 6'!J21,1)="M","M",IF(LEFT('Lane 6'!J21,1)="B","M",IF(LEFT('Lane 6'!J21,1)="O","M",IF(LEFT('Lane 6'!J21,1)="F","F",IF(LEFT('Lane 6'!J21,1)="G","F","ERROR")))))</f>
        <v>F</v>
      </c>
      <c r="E451" s="63" t="str">
        <f>PROPER('Lane 6'!G21)</f>
        <v/>
      </c>
      <c r="F451" s="63" t="str">
        <f>PROPER('Lane 6'!H21)</f>
        <v/>
      </c>
      <c r="G451" s="64" t="e">
        <f>VLOOKUP(Instructions!$I$29,Clubs_Info,3,FALSE)</f>
        <v>#N/A</v>
      </c>
      <c r="H451" s="65">
        <f>'Lane 6'!I21</f>
        <v>0</v>
      </c>
      <c r="I451" s="63">
        <f>'Lane 6'!F21</f>
        <v>0</v>
      </c>
      <c r="J451" s="62" t="str">
        <f t="shared" si="23"/>
        <v>1900/01/00</v>
      </c>
      <c r="K451" s="70"/>
      <c r="L451" s="85" t="str">
        <f t="shared" si="24"/>
        <v/>
      </c>
    </row>
    <row r="452" spans="2:12" s="54" customFormat="1" x14ac:dyDescent="0.2">
      <c r="B452" s="62">
        <v>6</v>
      </c>
      <c r="C452" s="54">
        <v>10</v>
      </c>
      <c r="D452" s="63" t="str">
        <f>IF(LEFT('Lane 6'!J22,1)="M","M",IF(LEFT('Lane 6'!J22,1)="B","M",IF(LEFT('Lane 6'!J22,1)="O","M",IF(LEFT('Lane 6'!J22,1)="F","F",IF(LEFT('Lane 6'!J22,1)="G","F","ERROR")))))</f>
        <v>F</v>
      </c>
      <c r="E452" s="63" t="str">
        <f>PROPER('Lane 6'!G22)</f>
        <v/>
      </c>
      <c r="F452" s="63" t="str">
        <f>PROPER('Lane 6'!H22)</f>
        <v/>
      </c>
      <c r="G452" s="64" t="e">
        <f>VLOOKUP(Instructions!$I$29,Clubs_Info,3,FALSE)</f>
        <v>#N/A</v>
      </c>
      <c r="H452" s="65">
        <f>'Lane 6'!I22</f>
        <v>0</v>
      </c>
      <c r="I452" s="63">
        <f>'Lane 6'!F22</f>
        <v>0</v>
      </c>
      <c r="J452" s="62" t="str">
        <f t="shared" si="23"/>
        <v>1900/01/00</v>
      </c>
      <c r="K452" s="70"/>
      <c r="L452" s="85" t="str">
        <f t="shared" si="24"/>
        <v/>
      </c>
    </row>
    <row r="453" spans="2:12" s="54" customFormat="1" x14ac:dyDescent="0.2">
      <c r="B453" s="62">
        <v>6</v>
      </c>
      <c r="C453" s="54">
        <v>10</v>
      </c>
      <c r="D453" s="63" t="str">
        <f>IF(LEFT('Lane 6'!J23,1)="M","M",IF(LEFT('Lane 6'!J23,1)="B","M",IF(LEFT('Lane 6'!J23,1)="O","M",IF(LEFT('Lane 6'!J23,1)="F","F",IF(LEFT('Lane 6'!J23,1)="G","F","ERROR")))))</f>
        <v>F</v>
      </c>
      <c r="E453" s="63" t="str">
        <f>PROPER('Lane 6'!G23)</f>
        <v/>
      </c>
      <c r="F453" s="63" t="str">
        <f>PROPER('Lane 6'!H23)</f>
        <v/>
      </c>
      <c r="G453" s="64" t="e">
        <f>VLOOKUP(Instructions!$I$29,Clubs_Info,3,FALSE)</f>
        <v>#N/A</v>
      </c>
      <c r="H453" s="65">
        <f>'Lane 6'!I23</f>
        <v>0</v>
      </c>
      <c r="I453" s="63">
        <f>'Lane 6'!F23</f>
        <v>0</v>
      </c>
      <c r="J453" s="62" t="str">
        <f t="shared" si="23"/>
        <v>1900/01/00</v>
      </c>
      <c r="K453" s="70"/>
      <c r="L453" s="85" t="str">
        <f t="shared" si="24"/>
        <v/>
      </c>
    </row>
    <row r="454" spans="2:12" s="54" customFormat="1" x14ac:dyDescent="0.2">
      <c r="B454" s="62">
        <v>6</v>
      </c>
      <c r="C454" s="54">
        <v>10</v>
      </c>
      <c r="D454" s="63" t="str">
        <f>IF(LEFT('Lane 6'!J24,1)="M","M",IF(LEFT('Lane 6'!J24,1)="B","M",IF(LEFT('Lane 6'!J24,1)="O","M",IF(LEFT('Lane 6'!J24,1)="F","F",IF(LEFT('Lane 6'!J24,1)="G","F","ERROR")))))</f>
        <v>F</v>
      </c>
      <c r="E454" s="63" t="str">
        <f>PROPER('Lane 6'!G24)</f>
        <v/>
      </c>
      <c r="F454" s="63" t="str">
        <f>PROPER('Lane 6'!H24)</f>
        <v/>
      </c>
      <c r="G454" s="64" t="e">
        <f>VLOOKUP(Instructions!$I$29,Clubs_Info,3,FALSE)</f>
        <v>#N/A</v>
      </c>
      <c r="H454" s="65">
        <f>'Lane 6'!I24</f>
        <v>0</v>
      </c>
      <c r="I454" s="63">
        <f>'Lane 6'!F24</f>
        <v>0</v>
      </c>
      <c r="J454" s="62" t="str">
        <f t="shared" si="23"/>
        <v>1900/01/00</v>
      </c>
      <c r="K454" s="70"/>
      <c r="L454" s="85" t="str">
        <f t="shared" si="24"/>
        <v/>
      </c>
    </row>
    <row r="455" spans="2:12" s="54" customFormat="1" x14ac:dyDescent="0.2">
      <c r="B455" s="62">
        <v>6</v>
      </c>
      <c r="C455" s="54">
        <v>11</v>
      </c>
      <c r="D455" s="63" t="str">
        <f>IF(LEFT('Lane 6'!J25,1)="M","M",IF(LEFT('Lane 6'!J25,1)="B","M",IF(LEFT('Lane 6'!J25,1)="O","M",IF(LEFT('Lane 6'!J25,1)="F","F",IF(LEFT('Lane 6'!J25,1)="G","F","ERROR")))))</f>
        <v>M</v>
      </c>
      <c r="E455" s="63" t="str">
        <f>PROPER('Lane 6'!G25)</f>
        <v/>
      </c>
      <c r="F455" s="63" t="str">
        <f>PROPER('Lane 6'!H25)</f>
        <v/>
      </c>
      <c r="G455" s="64" t="e">
        <f>VLOOKUP(Instructions!$I$29,Clubs_Info,3,FALSE)</f>
        <v>#N/A</v>
      </c>
      <c r="H455" s="65">
        <f>'Lane 6'!I25</f>
        <v>0</v>
      </c>
      <c r="I455" s="63">
        <f>'Lane 6'!F25</f>
        <v>0</v>
      </c>
      <c r="J455" s="62" t="str">
        <f t="shared" si="23"/>
        <v>1900/01/00</v>
      </c>
      <c r="K455" s="70"/>
      <c r="L455" s="85" t="str">
        <f t="shared" si="24"/>
        <v/>
      </c>
    </row>
    <row r="456" spans="2:12" s="54" customFormat="1" x14ac:dyDescent="0.2">
      <c r="B456" s="62">
        <v>6</v>
      </c>
      <c r="C456" s="54">
        <v>12</v>
      </c>
      <c r="D456" s="63" t="str">
        <f>IF(LEFT('Lane 6'!J26,1)="M","M",IF(LEFT('Lane 6'!J26,1)="B","M",IF(LEFT('Lane 6'!J26,1)="O","M",IF(LEFT('Lane 6'!J26,1)="F","F",IF(LEFT('Lane 6'!J26,1)="G","F","ERROR")))))</f>
        <v>F</v>
      </c>
      <c r="E456" s="63" t="str">
        <f>PROPER('Lane 6'!G26)</f>
        <v/>
      </c>
      <c r="F456" s="63" t="str">
        <f>PROPER('Lane 6'!H26)</f>
        <v/>
      </c>
      <c r="G456" s="64" t="e">
        <f>VLOOKUP(Instructions!$I$29,Clubs_Info,3,FALSE)</f>
        <v>#N/A</v>
      </c>
      <c r="H456" s="65">
        <f>'Lane 6'!I26</f>
        <v>0</v>
      </c>
      <c r="I456" s="63">
        <f>'Lane 6'!F26</f>
        <v>0</v>
      </c>
      <c r="J456" s="62" t="str">
        <f t="shared" si="23"/>
        <v>1900/01/00</v>
      </c>
      <c r="K456" s="70"/>
      <c r="L456" s="85" t="str">
        <f t="shared" si="24"/>
        <v/>
      </c>
    </row>
    <row r="457" spans="2:12" s="54" customFormat="1" x14ac:dyDescent="0.2">
      <c r="B457" s="62">
        <v>6</v>
      </c>
      <c r="C457" s="54">
        <v>13</v>
      </c>
      <c r="D457" s="63" t="str">
        <f>IF(LEFT('Lane 6'!J27,1)="M","M",IF(LEFT('Lane 6'!J27,1)="B","M",IF(LEFT('Lane 6'!J27,1)="O","M",IF(LEFT('Lane 6'!J27,1)="F","F",IF(LEFT('Lane 6'!J27,1)="G","F","ERROR")))))</f>
        <v>M</v>
      </c>
      <c r="E457" s="63" t="str">
        <f>PROPER('Lane 6'!G27)</f>
        <v/>
      </c>
      <c r="F457" s="63" t="str">
        <f>PROPER('Lane 6'!H27)</f>
        <v/>
      </c>
      <c r="G457" s="64" t="e">
        <f>VLOOKUP(Instructions!$I$29,Clubs_Info,3,FALSE)</f>
        <v>#N/A</v>
      </c>
      <c r="H457" s="65">
        <f>'Lane 6'!I27</f>
        <v>0</v>
      </c>
      <c r="I457" s="63">
        <f>'Lane 6'!F27</f>
        <v>0</v>
      </c>
      <c r="J457" s="62" t="str">
        <f t="shared" si="23"/>
        <v>1900/01/00</v>
      </c>
      <c r="K457" s="70"/>
      <c r="L457" s="85" t="str">
        <f t="shared" si="24"/>
        <v/>
      </c>
    </row>
    <row r="458" spans="2:12" s="54" customFormat="1" x14ac:dyDescent="0.2">
      <c r="B458" s="62">
        <v>6</v>
      </c>
      <c r="C458" s="54">
        <v>14</v>
      </c>
      <c r="D458" s="63" t="str">
        <f>IF(LEFT('Lane 6'!J28,1)="M","M",IF(LEFT('Lane 6'!J28,1)="B","M",IF(LEFT('Lane 6'!J28,1)="O","M",IF(LEFT('Lane 6'!J28,1)="F","F",IF(LEFT('Lane 6'!J28,1)="G","F","ERROR")))))</f>
        <v>F</v>
      </c>
      <c r="E458" s="63" t="str">
        <f>PROPER('Lane 6'!G28)</f>
        <v/>
      </c>
      <c r="F458" s="63" t="str">
        <f>PROPER('Lane 6'!H28)</f>
        <v/>
      </c>
      <c r="G458" s="64" t="e">
        <f>VLOOKUP(Instructions!$I$29,Clubs_Info,3,FALSE)</f>
        <v>#N/A</v>
      </c>
      <c r="H458" s="65">
        <f>'Lane 6'!I28</f>
        <v>0</v>
      </c>
      <c r="I458" s="63">
        <f>'Lane 6'!F28</f>
        <v>0</v>
      </c>
      <c r="J458" s="62" t="str">
        <f t="shared" si="23"/>
        <v>1900/01/00</v>
      </c>
      <c r="K458" s="70"/>
      <c r="L458" s="85" t="str">
        <f t="shared" si="24"/>
        <v/>
      </c>
    </row>
    <row r="459" spans="2:12" s="54" customFormat="1" x14ac:dyDescent="0.2">
      <c r="B459" s="62">
        <v>6</v>
      </c>
      <c r="C459" s="54">
        <v>15</v>
      </c>
      <c r="D459" s="63" t="str">
        <f>IF(LEFT('Lane 6'!J29,1)="M","M",IF(LEFT('Lane 6'!J29,1)="B","M",IF(LEFT('Lane 6'!J29,1)="O","M",IF(LEFT('Lane 6'!J29,1)="F","F",IF(LEFT('Lane 6'!J29,1)="G","F","ERROR")))))</f>
        <v>M</v>
      </c>
      <c r="E459" s="63" t="str">
        <f>PROPER('Lane 6'!G29)</f>
        <v/>
      </c>
      <c r="F459" s="63" t="str">
        <f>PROPER('Lane 6'!H29)</f>
        <v/>
      </c>
      <c r="G459" s="64" t="e">
        <f>VLOOKUP(Instructions!$I$29,Clubs_Info,3,FALSE)</f>
        <v>#N/A</v>
      </c>
      <c r="H459" s="65">
        <f>'Lane 6'!I29</f>
        <v>0</v>
      </c>
      <c r="I459" s="63">
        <f>'Lane 6'!F29</f>
        <v>0</v>
      </c>
      <c r="J459" s="62" t="str">
        <f t="shared" si="23"/>
        <v>1900/01/00</v>
      </c>
      <c r="K459" s="70"/>
      <c r="L459" s="85" t="str">
        <f t="shared" si="24"/>
        <v/>
      </c>
    </row>
    <row r="460" spans="2:12" s="54" customFormat="1" x14ac:dyDescent="0.2">
      <c r="B460" s="62">
        <v>6</v>
      </c>
      <c r="C460" s="54">
        <v>16</v>
      </c>
      <c r="D460" s="63" t="str">
        <f>IF(LEFT('Lane 6'!J30,1)="M","M",IF(LEFT('Lane 6'!J30,1)="B","M",IF(LEFT('Lane 6'!J30,1)="O","M",IF(LEFT('Lane 6'!J30,1)="F","F",IF(LEFT('Lane 6'!J30,1)="G","F","ERROR")))))</f>
        <v>F</v>
      </c>
      <c r="E460" s="63" t="str">
        <f>PROPER('Lane 6'!G30)</f>
        <v/>
      </c>
      <c r="F460" s="63" t="str">
        <f>PROPER('Lane 6'!H30)</f>
        <v/>
      </c>
      <c r="G460" s="64" t="e">
        <f>VLOOKUP(Instructions!$I$29,Clubs_Info,3,FALSE)</f>
        <v>#N/A</v>
      </c>
      <c r="H460" s="65">
        <f>'Lane 6'!I30</f>
        <v>0</v>
      </c>
      <c r="I460" s="63">
        <f>'Lane 6'!F30</f>
        <v>0</v>
      </c>
      <c r="J460" s="62" t="str">
        <f t="shared" si="23"/>
        <v>1900/01/00</v>
      </c>
      <c r="K460" s="70"/>
      <c r="L460" s="85" t="str">
        <f t="shared" si="24"/>
        <v/>
      </c>
    </row>
    <row r="461" spans="2:12" s="54" customFormat="1" x14ac:dyDescent="0.2">
      <c r="B461" s="62">
        <v>6</v>
      </c>
      <c r="C461" s="54">
        <v>17</v>
      </c>
      <c r="D461" s="63" t="str">
        <f>IF(LEFT('Lane 6'!J31,1)="M","M",IF(LEFT('Lane 6'!J31,1)="B","M",IF(LEFT('Lane 6'!J31,1)="O","M",IF(LEFT('Lane 6'!J31,1)="F","F",IF(LEFT('Lane 6'!J31,1)="G","F","ERROR")))))</f>
        <v>M</v>
      </c>
      <c r="E461" s="63" t="str">
        <f>PROPER('Lane 6'!G31)</f>
        <v/>
      </c>
      <c r="F461" s="63" t="str">
        <f>PROPER('Lane 6'!H31)</f>
        <v/>
      </c>
      <c r="G461" s="64" t="e">
        <f>VLOOKUP(Instructions!$I$29,Clubs_Info,3,FALSE)</f>
        <v>#N/A</v>
      </c>
      <c r="H461" s="65">
        <f>'Lane 6'!I31</f>
        <v>0</v>
      </c>
      <c r="I461" s="63">
        <f>'Lane 6'!F31</f>
        <v>0</v>
      </c>
      <c r="J461" s="62" t="str">
        <f t="shared" si="23"/>
        <v>1900/01/00</v>
      </c>
      <c r="K461" s="70"/>
      <c r="L461" s="85" t="str">
        <f t="shared" si="24"/>
        <v/>
      </c>
    </row>
    <row r="462" spans="2:12" s="54" customFormat="1" x14ac:dyDescent="0.2">
      <c r="B462" s="62">
        <v>6</v>
      </c>
      <c r="C462" s="54">
        <v>18</v>
      </c>
      <c r="D462" s="63" t="str">
        <f>IF(LEFT('Lane 6'!J32,1)="M","M",IF(LEFT('Lane 6'!J32,1)="B","M",IF(LEFT('Lane 6'!J32,1)="O","M",IF(LEFT('Lane 6'!J32,1)="F","F",IF(LEFT('Lane 6'!J32,1)="G","F","ERROR")))))</f>
        <v>F</v>
      </c>
      <c r="E462" s="63" t="str">
        <f>PROPER('Lane 6'!G32)</f>
        <v/>
      </c>
      <c r="F462" s="63" t="str">
        <f>PROPER('Lane 6'!H32)</f>
        <v/>
      </c>
      <c r="G462" s="64" t="e">
        <f>VLOOKUP(Instructions!$I$29,Clubs_Info,3,FALSE)</f>
        <v>#N/A</v>
      </c>
      <c r="H462" s="65">
        <f>'Lane 6'!I32</f>
        <v>0</v>
      </c>
      <c r="I462" s="63">
        <f>'Lane 6'!F32</f>
        <v>0</v>
      </c>
      <c r="J462" s="62" t="str">
        <f t="shared" si="23"/>
        <v>1900/01/00</v>
      </c>
      <c r="K462" s="70"/>
      <c r="L462" s="85" t="str">
        <f t="shared" si="24"/>
        <v/>
      </c>
    </row>
    <row r="463" spans="2:12" s="54" customFormat="1" x14ac:dyDescent="0.2">
      <c r="B463" s="62">
        <v>6</v>
      </c>
      <c r="C463" s="54">
        <v>19</v>
      </c>
      <c r="D463" s="63" t="str">
        <f>IF(LEFT('Lane 6'!J33,1)="M","M",IF(LEFT('Lane 6'!J33,1)="B","M",IF(LEFT('Lane 6'!J33,1)="O","M",IF(LEFT('Lane 6'!J33,1)="F","F",IF(LEFT('Lane 6'!J33,1)="G","F","ERROR")))))</f>
        <v>M</v>
      </c>
      <c r="E463" s="63" t="str">
        <f>PROPER('Lane 6'!G33)</f>
        <v/>
      </c>
      <c r="F463" s="63" t="str">
        <f>PROPER('Lane 6'!H33)</f>
        <v/>
      </c>
      <c r="G463" s="64" t="e">
        <f>VLOOKUP(Instructions!$I$29,Clubs_Info,3,FALSE)</f>
        <v>#N/A</v>
      </c>
      <c r="H463" s="65">
        <f>'Lane 6'!I33</f>
        <v>0</v>
      </c>
      <c r="I463" s="63">
        <f>'Lane 6'!F33</f>
        <v>0</v>
      </c>
      <c r="J463" s="62" t="str">
        <f t="shared" si="23"/>
        <v>1900/01/00</v>
      </c>
      <c r="K463" s="70"/>
      <c r="L463" s="85" t="str">
        <f t="shared" si="24"/>
        <v/>
      </c>
    </row>
    <row r="464" spans="2:12" s="54" customFormat="1" x14ac:dyDescent="0.2">
      <c r="B464" s="62">
        <v>6</v>
      </c>
      <c r="C464" s="54">
        <v>20</v>
      </c>
      <c r="D464" s="63" t="str">
        <f>IF(LEFT('Lane 6'!J34,1)="M","M",IF(LEFT('Lane 6'!J34,1)="B","M",IF(LEFT('Lane 6'!J34,1)="O","M",IF(LEFT('Lane 6'!J34,1)="F","F",IF(LEFT('Lane 6'!J34,1)="G","F","ERROR")))))</f>
        <v>F</v>
      </c>
      <c r="E464" s="63" t="str">
        <f>PROPER('Lane 6'!G34)</f>
        <v/>
      </c>
      <c r="F464" s="63" t="str">
        <f>PROPER('Lane 6'!H34)</f>
        <v/>
      </c>
      <c r="G464" s="64" t="e">
        <f>VLOOKUP(Instructions!$I$29,Clubs_Info,3,FALSE)</f>
        <v>#N/A</v>
      </c>
      <c r="H464" s="65">
        <f>'Lane 6'!I34</f>
        <v>0</v>
      </c>
      <c r="I464" s="63">
        <f>'Lane 6'!F34</f>
        <v>0</v>
      </c>
      <c r="J464" s="62" t="str">
        <f t="shared" si="23"/>
        <v>1900/01/00</v>
      </c>
      <c r="K464" s="70"/>
      <c r="L464" s="85" t="str">
        <f t="shared" si="24"/>
        <v/>
      </c>
    </row>
    <row r="465" spans="2:12" s="54" customFormat="1" x14ac:dyDescent="0.2">
      <c r="B465" s="62">
        <v>6</v>
      </c>
      <c r="C465" s="54">
        <v>21</v>
      </c>
      <c r="D465" s="63" t="str">
        <f>IF(LEFT('Lane 6'!J35,1)="M","M",IF(LEFT('Lane 6'!J35,1)="B","M",IF(LEFT('Lane 6'!J35,1)="O","M",IF(LEFT('Lane 6'!J35,1)="F","F",IF(LEFT('Lane 6'!J35,1)="G","F","ERROR")))))</f>
        <v>M</v>
      </c>
      <c r="E465" s="63" t="str">
        <f>PROPER('Lane 6'!G35)</f>
        <v/>
      </c>
      <c r="F465" s="63" t="str">
        <f>PROPER('Lane 6'!H35)</f>
        <v/>
      </c>
      <c r="G465" s="64" t="e">
        <f>VLOOKUP(Instructions!$I$29,Clubs_Info,3,FALSE)</f>
        <v>#N/A</v>
      </c>
      <c r="H465" s="65">
        <f>'Lane 6'!I35</f>
        <v>0</v>
      </c>
      <c r="I465" s="63">
        <f>'Lane 6'!F35</f>
        <v>0</v>
      </c>
      <c r="J465" s="62" t="str">
        <f t="shared" si="23"/>
        <v>1900/01/00</v>
      </c>
      <c r="K465" s="70"/>
      <c r="L465" s="85" t="str">
        <f t="shared" si="24"/>
        <v/>
      </c>
    </row>
    <row r="466" spans="2:12" s="54" customFormat="1" x14ac:dyDescent="0.2">
      <c r="B466" s="62">
        <v>6</v>
      </c>
      <c r="C466" s="54">
        <v>22</v>
      </c>
      <c r="D466" s="63" t="str">
        <f>IF(LEFT('Lane 6'!J36,1)="M","M",IF(LEFT('Lane 6'!J36,1)="B","M",IF(LEFT('Lane 6'!J36,1)="O","M",IF(LEFT('Lane 6'!J36,1)="F","F",IF(LEFT('Lane 6'!J36,1)="G","F","ERROR")))))</f>
        <v>F</v>
      </c>
      <c r="E466" s="63" t="str">
        <f>PROPER('Lane 6'!G36)</f>
        <v/>
      </c>
      <c r="F466" s="63" t="str">
        <f>PROPER('Lane 6'!H36)</f>
        <v/>
      </c>
      <c r="G466" s="64" t="e">
        <f>VLOOKUP(Instructions!$I$29,Clubs_Info,3,FALSE)</f>
        <v>#N/A</v>
      </c>
      <c r="H466" s="65">
        <f>'Lane 6'!I36</f>
        <v>0</v>
      </c>
      <c r="I466" s="63">
        <f>'Lane 6'!F36</f>
        <v>0</v>
      </c>
      <c r="J466" s="62" t="str">
        <f t="shared" si="23"/>
        <v>1900/01/00</v>
      </c>
      <c r="K466" s="70"/>
      <c r="L466" s="85" t="str">
        <f t="shared" si="24"/>
        <v/>
      </c>
    </row>
    <row r="467" spans="2:12" s="54" customFormat="1" x14ac:dyDescent="0.2">
      <c r="B467" s="62">
        <v>6</v>
      </c>
      <c r="C467" s="54">
        <v>23</v>
      </c>
      <c r="D467" s="63" t="str">
        <f>IF(LEFT('Lane 6'!J37,1)="M","M",IF(LEFT('Lane 6'!J37,1)="B","M",IF(LEFT('Lane 6'!J37,1)="O","M",IF(LEFT('Lane 6'!J37,1)="F","F",IF(LEFT('Lane 6'!J37,1)="G","F","ERROR")))))</f>
        <v>M</v>
      </c>
      <c r="E467" s="63" t="str">
        <f>PROPER('Lane 6'!G37)</f>
        <v/>
      </c>
      <c r="F467" s="63" t="str">
        <f>PROPER('Lane 6'!H37)</f>
        <v/>
      </c>
      <c r="G467" s="64" t="e">
        <f>VLOOKUP(Instructions!$I$29,Clubs_Info,3,FALSE)</f>
        <v>#N/A</v>
      </c>
      <c r="H467" s="65">
        <f>'Lane 6'!I37</f>
        <v>0</v>
      </c>
      <c r="I467" s="63">
        <f>'Lane 6'!F37</f>
        <v>0</v>
      </c>
      <c r="J467" s="62" t="str">
        <f t="shared" si="23"/>
        <v>1900/01/00</v>
      </c>
      <c r="K467" s="70"/>
      <c r="L467" s="85" t="str">
        <f t="shared" si="24"/>
        <v/>
      </c>
    </row>
    <row r="468" spans="2:12" s="54" customFormat="1" x14ac:dyDescent="0.2">
      <c r="B468" s="62">
        <v>6</v>
      </c>
      <c r="C468" s="54">
        <v>24</v>
      </c>
      <c r="D468" s="63" t="str">
        <f>IF(LEFT('Lane 6'!J38,1)="M","M",IF(LEFT('Lane 6'!J38,1)="B","M",IF(LEFT('Lane 6'!J38,1)="O","M",IF(LEFT('Lane 6'!J38,1)="F","F",IF(LEFT('Lane 6'!J38,1)="G","F","ERROR")))))</f>
        <v>F</v>
      </c>
      <c r="E468" s="63" t="str">
        <f>PROPER('Lane 6'!G38)</f>
        <v/>
      </c>
      <c r="F468" s="63" t="str">
        <f>PROPER('Lane 6'!H38)</f>
        <v/>
      </c>
      <c r="G468" s="64" t="e">
        <f>VLOOKUP(Instructions!$I$29,Clubs_Info,3,FALSE)</f>
        <v>#N/A</v>
      </c>
      <c r="H468" s="65">
        <f>'Lane 6'!I38</f>
        <v>0</v>
      </c>
      <c r="I468" s="63">
        <f>'Lane 6'!F38</f>
        <v>0</v>
      </c>
      <c r="J468" s="62" t="str">
        <f t="shared" si="23"/>
        <v>1900/01/00</v>
      </c>
      <c r="K468" s="70"/>
      <c r="L468" s="85" t="str">
        <f t="shared" si="24"/>
        <v/>
      </c>
    </row>
    <row r="469" spans="2:12" s="54" customFormat="1" x14ac:dyDescent="0.2">
      <c r="B469" s="62">
        <v>6</v>
      </c>
      <c r="C469" s="54">
        <v>25</v>
      </c>
      <c r="D469" s="63" t="str">
        <f>IF(LEFT('Lane 6'!J39,1)="M","M",IF(LEFT('Lane 6'!J39,1)="B","M",IF(LEFT('Lane 6'!J39,1)="O","M",IF(LEFT('Lane 6'!J39,1)="F","F",IF(LEFT('Lane 6'!J39,1)="G","F","ERROR")))))</f>
        <v>M</v>
      </c>
      <c r="E469" s="63" t="str">
        <f>PROPER('Lane 6'!G39)</f>
        <v/>
      </c>
      <c r="F469" s="63" t="str">
        <f>PROPER('Lane 6'!H39)</f>
        <v/>
      </c>
      <c r="G469" s="64" t="e">
        <f>VLOOKUP(Instructions!$I$29,Clubs_Info,3,FALSE)</f>
        <v>#N/A</v>
      </c>
      <c r="H469" s="65">
        <f>'Lane 6'!I39</f>
        <v>0</v>
      </c>
      <c r="I469" s="63">
        <f>'Lane 6'!F39</f>
        <v>0</v>
      </c>
      <c r="J469" s="62" t="str">
        <f t="shared" si="23"/>
        <v>1900/01/00</v>
      </c>
      <c r="K469" s="70"/>
      <c r="L469" s="85" t="str">
        <f t="shared" si="24"/>
        <v/>
      </c>
    </row>
    <row r="470" spans="2:12" s="54" customFormat="1" x14ac:dyDescent="0.2">
      <c r="B470" s="62">
        <v>6</v>
      </c>
      <c r="C470" s="54">
        <v>26</v>
      </c>
      <c r="D470" s="63" t="str">
        <f>IF(LEFT('Lane 6'!J40,1)="M","M",IF(LEFT('Lane 6'!J40,1)="B","M",IF(LEFT('Lane 6'!J40,1)="O","M",IF(LEFT('Lane 6'!J40,1)="F","F",IF(LEFT('Lane 6'!J40,1)="G","F","ERROR")))))</f>
        <v>F</v>
      </c>
      <c r="E470" s="63" t="str">
        <f>PROPER('Lane 6'!G40)</f>
        <v/>
      </c>
      <c r="F470" s="63" t="str">
        <f>PROPER('Lane 6'!H40)</f>
        <v/>
      </c>
      <c r="G470" s="64" t="e">
        <f>VLOOKUP(Instructions!$I$29,Clubs_Info,3,FALSE)</f>
        <v>#N/A</v>
      </c>
      <c r="H470" s="65">
        <f>'Lane 6'!I40</f>
        <v>0</v>
      </c>
      <c r="I470" s="63">
        <f>'Lane 6'!F40</f>
        <v>0</v>
      </c>
      <c r="J470" s="62" t="str">
        <f t="shared" si="23"/>
        <v>1900/01/00</v>
      </c>
      <c r="K470" s="70"/>
      <c r="L470" s="85" t="str">
        <f t="shared" si="24"/>
        <v/>
      </c>
    </row>
    <row r="471" spans="2:12" s="54" customFormat="1" x14ac:dyDescent="0.2">
      <c r="B471" s="62">
        <v>6</v>
      </c>
      <c r="C471" s="54">
        <v>27</v>
      </c>
      <c r="D471" s="63" t="str">
        <f>IF(LEFT('Lane 6'!J41,1)="M","M",IF(LEFT('Lane 6'!J41,1)="B","M",IF(LEFT('Lane 6'!J41,1)="O","M",IF(LEFT('Lane 6'!J41,1)="F","F",IF(LEFT('Lane 6'!J41,1)="G","F","ERROR")))))</f>
        <v>M</v>
      </c>
      <c r="E471" s="63" t="str">
        <f>PROPER('Lane 6'!G41)</f>
        <v/>
      </c>
      <c r="F471" s="63" t="str">
        <f>PROPER('Lane 6'!H41)</f>
        <v/>
      </c>
      <c r="G471" s="64" t="e">
        <f>VLOOKUP(Instructions!$I$29,Clubs_Info,3,FALSE)</f>
        <v>#N/A</v>
      </c>
      <c r="H471" s="65">
        <f>'Lane 6'!I41</f>
        <v>0</v>
      </c>
      <c r="I471" s="63">
        <f>'Lane 6'!F41</f>
        <v>0</v>
      </c>
      <c r="J471" s="62" t="str">
        <f t="shared" si="23"/>
        <v>1900/01/00</v>
      </c>
      <c r="K471" s="70"/>
      <c r="L471" s="85" t="str">
        <f t="shared" si="24"/>
        <v/>
      </c>
    </row>
    <row r="472" spans="2:12" s="54" customFormat="1" x14ac:dyDescent="0.2">
      <c r="B472" s="62">
        <v>6</v>
      </c>
      <c r="C472" s="54">
        <v>28</v>
      </c>
      <c r="D472" s="63" t="str">
        <f>IF(LEFT('Lane 6'!J42,1)="M","M",IF(LEFT('Lane 6'!J42,1)="B","M",IF(LEFT('Lane 6'!J42,1)="O","M",IF(LEFT('Lane 6'!J42,1)="F","F",IF(LEFT('Lane 6'!J42,1)="G","F","ERROR")))))</f>
        <v>F</v>
      </c>
      <c r="E472" s="63" t="str">
        <f>PROPER('Lane 6'!G42)</f>
        <v/>
      </c>
      <c r="F472" s="63" t="str">
        <f>PROPER('Lane 6'!H42)</f>
        <v/>
      </c>
      <c r="G472" s="64" t="e">
        <f>VLOOKUP(Instructions!$I$29,Clubs_Info,3,FALSE)</f>
        <v>#N/A</v>
      </c>
      <c r="H472" s="65">
        <f>'Lane 6'!I42</f>
        <v>0</v>
      </c>
      <c r="I472" s="63">
        <f>'Lane 6'!F42</f>
        <v>0</v>
      </c>
      <c r="J472" s="62" t="str">
        <f t="shared" si="23"/>
        <v>1900/01/00</v>
      </c>
      <c r="K472" s="70"/>
      <c r="L472" s="85" t="str">
        <f t="shared" si="24"/>
        <v/>
      </c>
    </row>
    <row r="473" spans="2:12" s="54" customFormat="1" x14ac:dyDescent="0.2">
      <c r="B473" s="62">
        <v>6</v>
      </c>
      <c r="C473" s="54">
        <v>29</v>
      </c>
      <c r="D473" s="63" t="str">
        <f>IF(LEFT('Lane 6'!J43,1)="M","M",IF(LEFT('Lane 6'!J43,1)="B","M",IF(LEFT('Lane 6'!J43,1)="O","M",IF(LEFT('Lane 6'!J43,1)="F","F",IF(LEFT('Lane 6'!J43,1)="G","F","ERROR")))))</f>
        <v>M</v>
      </c>
      <c r="E473" s="63" t="str">
        <f>PROPER('Lane 6'!G43)</f>
        <v/>
      </c>
      <c r="F473" s="63" t="str">
        <f>PROPER('Lane 6'!H43)</f>
        <v/>
      </c>
      <c r="G473" s="64" t="e">
        <f>VLOOKUP(Instructions!$I$29,Clubs_Info,3,FALSE)</f>
        <v>#N/A</v>
      </c>
      <c r="H473" s="65">
        <f>'Lane 6'!I43</f>
        <v>0</v>
      </c>
      <c r="I473" s="63">
        <f>'Lane 6'!F43</f>
        <v>0</v>
      </c>
      <c r="J473" s="62" t="str">
        <f t="shared" si="23"/>
        <v>1900/01/00</v>
      </c>
      <c r="K473" s="70"/>
      <c r="L473" s="85" t="str">
        <f t="shared" si="24"/>
        <v/>
      </c>
    </row>
    <row r="474" spans="2:12" s="54" customFormat="1" x14ac:dyDescent="0.2">
      <c r="B474" s="62">
        <v>6</v>
      </c>
      <c r="C474" s="54">
        <v>30</v>
      </c>
      <c r="D474" s="63" t="str">
        <f>IF(LEFT('Lane 6'!J44,1)="M","M",IF(LEFT('Lane 6'!J44,1)="B","M",IF(LEFT('Lane 6'!J44,1)="O","M",IF(LEFT('Lane 6'!J44,1)="F","F",IF(LEFT('Lane 6'!J44,1)="G","F","ERROR")))))</f>
        <v>F</v>
      </c>
      <c r="E474" s="63" t="str">
        <f>PROPER('Lane 6'!G44)</f>
        <v/>
      </c>
      <c r="F474" s="63" t="str">
        <f>PROPER('Lane 6'!H44)</f>
        <v/>
      </c>
      <c r="G474" s="64" t="e">
        <f>VLOOKUP(Instructions!$I$29,Clubs_Info,3,FALSE)</f>
        <v>#N/A</v>
      </c>
      <c r="H474" s="65">
        <f>'Lane 6'!I44</f>
        <v>0</v>
      </c>
      <c r="I474" s="63">
        <f>'Lane 6'!F44</f>
        <v>0</v>
      </c>
      <c r="J474" s="62" t="str">
        <f t="shared" si="23"/>
        <v>1900/01/00</v>
      </c>
      <c r="K474" s="70"/>
      <c r="L474" s="85" t="str">
        <f t="shared" si="24"/>
        <v/>
      </c>
    </row>
    <row r="475" spans="2:12" s="54" customFormat="1" x14ac:dyDescent="0.2">
      <c r="B475" s="62">
        <v>6</v>
      </c>
      <c r="C475" s="54">
        <v>31</v>
      </c>
      <c r="D475" s="63" t="str">
        <f>IF(LEFT('Lane 6'!J45,1)="M","M",IF(LEFT('Lane 6'!J45,1)="B","M",IF(LEFT('Lane 6'!J45,1)="O","M",IF(LEFT('Lane 6'!J45,1)="F","F",IF(LEFT('Lane 6'!J45,1)="G","F","ERROR")))))</f>
        <v>M</v>
      </c>
      <c r="E475" s="63" t="str">
        <f>PROPER('Lane 6'!G45)</f>
        <v/>
      </c>
      <c r="F475" s="63" t="str">
        <f>PROPER('Lane 6'!H45)</f>
        <v/>
      </c>
      <c r="G475" s="64" t="e">
        <f>VLOOKUP(Instructions!$I$29,Clubs_Info,3,FALSE)</f>
        <v>#N/A</v>
      </c>
      <c r="H475" s="65">
        <f>'Lane 6'!I45</f>
        <v>0</v>
      </c>
      <c r="I475" s="63">
        <f>'Lane 6'!F45</f>
        <v>0</v>
      </c>
      <c r="J475" s="62" t="str">
        <f t="shared" si="23"/>
        <v>1900/01/00</v>
      </c>
      <c r="K475" s="70"/>
      <c r="L475" s="85" t="str">
        <f t="shared" si="24"/>
        <v/>
      </c>
    </row>
    <row r="476" spans="2:12" s="54" customFormat="1" x14ac:dyDescent="0.2">
      <c r="B476" s="62">
        <v>6</v>
      </c>
      <c r="C476" s="54">
        <v>32</v>
      </c>
      <c r="D476" s="63" t="str">
        <f>IF(LEFT('Lane 6'!J46,1)="M","M",IF(LEFT('Lane 6'!J46,1)="B","M",IF(LEFT('Lane 6'!J46,1)="O","M",IF(LEFT('Lane 6'!J46,1)="F","F",IF(LEFT('Lane 6'!J46,1)="G","F","ERROR")))))</f>
        <v>F</v>
      </c>
      <c r="E476" s="63" t="str">
        <f>PROPER('Lane 6'!G46)</f>
        <v/>
      </c>
      <c r="F476" s="63" t="str">
        <f>PROPER('Lane 6'!H46)</f>
        <v/>
      </c>
      <c r="G476" s="64" t="e">
        <f>VLOOKUP(Instructions!$I$29,Clubs_Info,3,FALSE)</f>
        <v>#N/A</v>
      </c>
      <c r="H476" s="65">
        <f>'Lane 6'!I46</f>
        <v>0</v>
      </c>
      <c r="I476" s="63">
        <f>'Lane 6'!F46</f>
        <v>0</v>
      </c>
      <c r="J476" s="62" t="str">
        <f t="shared" si="23"/>
        <v>1900/01/00</v>
      </c>
      <c r="K476" s="70"/>
      <c r="L476" s="85" t="str">
        <f t="shared" si="24"/>
        <v/>
      </c>
    </row>
    <row r="477" spans="2:12" s="54" customFormat="1" x14ac:dyDescent="0.2">
      <c r="B477" s="62">
        <v>6</v>
      </c>
      <c r="C477" s="54">
        <v>33</v>
      </c>
      <c r="D477" s="63" t="str">
        <f>IF(LEFT('Lane 6'!J47,1)="M","M",IF(LEFT('Lane 6'!J47,1)="B","M",IF(LEFT('Lane 6'!J47,1)="O","M",IF(LEFT('Lane 6'!J47,1)="F","F",IF(LEFT('Lane 6'!J47,1)="G","F","ERROR")))))</f>
        <v>M</v>
      </c>
      <c r="E477" s="63" t="str">
        <f>PROPER('Lane 6'!G47)</f>
        <v/>
      </c>
      <c r="F477" s="63" t="str">
        <f>PROPER('Lane 6'!H47)</f>
        <v/>
      </c>
      <c r="G477" s="64" t="e">
        <f>VLOOKUP(Instructions!$I$29,Clubs_Info,3,FALSE)</f>
        <v>#N/A</v>
      </c>
      <c r="H477" s="65">
        <f>'Lane 6'!I47</f>
        <v>0</v>
      </c>
      <c r="I477" s="63">
        <f>'Lane 6'!F47</f>
        <v>0</v>
      </c>
      <c r="J477" s="62" t="str">
        <f t="shared" si="23"/>
        <v>1900/01/00</v>
      </c>
      <c r="K477" s="70"/>
      <c r="L477" s="85" t="str">
        <f t="shared" si="24"/>
        <v/>
      </c>
    </row>
    <row r="478" spans="2:12" s="54" customFormat="1" x14ac:dyDescent="0.2">
      <c r="B478" s="62">
        <v>6</v>
      </c>
      <c r="C478" s="54">
        <v>34</v>
      </c>
      <c r="D478" s="63" t="str">
        <f>IF(LEFT('Lane 6'!J48,1)="M","M",IF(LEFT('Lane 6'!J48,1)="B","M",IF(LEFT('Lane 6'!J48,1)="O","M",IF(LEFT('Lane 6'!J48,1)="F","F",IF(LEFT('Lane 6'!J48,1)="G","F","ERROR")))))</f>
        <v>F</v>
      </c>
      <c r="E478" s="63" t="str">
        <f>PROPER('Lane 6'!G48)</f>
        <v/>
      </c>
      <c r="F478" s="63" t="str">
        <f>PROPER('Lane 6'!H48)</f>
        <v/>
      </c>
      <c r="G478" s="64" t="e">
        <f>VLOOKUP(Instructions!$I$29,Clubs_Info,3,FALSE)</f>
        <v>#N/A</v>
      </c>
      <c r="H478" s="65">
        <f>'Lane 6'!I48</f>
        <v>0</v>
      </c>
      <c r="I478" s="63">
        <f>'Lane 6'!F48</f>
        <v>0</v>
      </c>
      <c r="J478" s="62" t="str">
        <f t="shared" si="23"/>
        <v>1900/01/00</v>
      </c>
      <c r="K478" s="70"/>
      <c r="L478" s="85" t="str">
        <f t="shared" si="24"/>
        <v/>
      </c>
    </row>
    <row r="479" spans="2:12" s="54" customFormat="1" x14ac:dyDescent="0.2">
      <c r="B479" s="62">
        <v>6</v>
      </c>
      <c r="C479" s="54">
        <v>35</v>
      </c>
      <c r="D479" s="63" t="str">
        <f>IF(LEFT('Lane 6'!J49,1)="M","M",IF(LEFT('Lane 6'!J49,1)="B","M",IF(LEFT('Lane 6'!J49,1)="O","M",IF(LEFT('Lane 6'!J49,1)="F","F",IF(LEFT('Lane 6'!J49,1)="G","F","ERROR")))))</f>
        <v>M</v>
      </c>
      <c r="E479" s="63" t="str">
        <f>PROPER('Lane 6'!G49)</f>
        <v/>
      </c>
      <c r="F479" s="63" t="str">
        <f>PROPER('Lane 6'!H49)</f>
        <v/>
      </c>
      <c r="G479" s="64" t="e">
        <f>VLOOKUP(Instructions!$I$29,Clubs_Info,3,FALSE)</f>
        <v>#N/A</v>
      </c>
      <c r="H479" s="65">
        <f>'Lane 6'!I49</f>
        <v>0</v>
      </c>
      <c r="I479" s="63">
        <f>'Lane 6'!F49</f>
        <v>0</v>
      </c>
      <c r="J479" s="62" t="str">
        <f t="shared" si="23"/>
        <v>1900/01/00</v>
      </c>
      <c r="K479" s="70"/>
      <c r="L479" s="85" t="str">
        <f t="shared" si="24"/>
        <v/>
      </c>
    </row>
    <row r="480" spans="2:12" s="54" customFormat="1" x14ac:dyDescent="0.2">
      <c r="B480" s="62">
        <v>6</v>
      </c>
      <c r="C480" s="54">
        <v>36</v>
      </c>
      <c r="D480" s="63" t="str">
        <f>IF(LEFT('Lane 6'!J50,1)="M","M",IF(LEFT('Lane 6'!J50,1)="B","M",IF(LEFT('Lane 6'!J50,1)="O","M",IF(LEFT('Lane 6'!J50,1)="F","F",IF(LEFT('Lane 6'!J50,1)="G","F","ERROR")))))</f>
        <v>F</v>
      </c>
      <c r="E480" s="63" t="str">
        <f>PROPER('Lane 6'!G50)</f>
        <v/>
      </c>
      <c r="F480" s="63" t="str">
        <f>PROPER('Lane 6'!H50)</f>
        <v/>
      </c>
      <c r="G480" s="64" t="e">
        <f>VLOOKUP(Instructions!$I$29,Clubs_Info,3,FALSE)</f>
        <v>#N/A</v>
      </c>
      <c r="H480" s="65">
        <f>'Lane 6'!I50</f>
        <v>0</v>
      </c>
      <c r="I480" s="63">
        <f>'Lane 6'!F50</f>
        <v>0</v>
      </c>
      <c r="J480" s="62" t="str">
        <f t="shared" si="23"/>
        <v>1900/01/00</v>
      </c>
      <c r="K480" s="70"/>
      <c r="L480" s="85" t="str">
        <f t="shared" si="24"/>
        <v/>
      </c>
    </row>
    <row r="481" spans="2:12" s="54" customFormat="1" x14ac:dyDescent="0.2">
      <c r="B481" s="62">
        <v>6</v>
      </c>
      <c r="C481" s="54">
        <v>37</v>
      </c>
      <c r="D481" s="63" t="str">
        <f>IF(LEFT('Lane 6'!J51,1)="M","M",IF(LEFT('Lane 6'!J51,1)="B","M",IF(LEFT('Lane 6'!J51,1)="O","M",IF(LEFT('Lane 6'!J51,1)="F","F",IF(LEFT('Lane 6'!J51,1)="G","F","ERROR")))))</f>
        <v>M</v>
      </c>
      <c r="E481" s="63" t="str">
        <f>PROPER('Lane 6'!G51)</f>
        <v/>
      </c>
      <c r="F481" s="63" t="str">
        <f>PROPER('Lane 6'!H51)</f>
        <v/>
      </c>
      <c r="G481" s="64" t="e">
        <f>VLOOKUP(Instructions!$I$29,Clubs_Info,3,FALSE)</f>
        <v>#N/A</v>
      </c>
      <c r="H481" s="65">
        <f>'Lane 6'!I51</f>
        <v>0</v>
      </c>
      <c r="I481" s="63">
        <f>'Lane 6'!F51</f>
        <v>0</v>
      </c>
      <c r="J481" s="62" t="str">
        <f t="shared" si="23"/>
        <v>1900/01/00</v>
      </c>
      <c r="K481" s="70"/>
      <c r="L481" s="85" t="str">
        <f t="shared" si="24"/>
        <v/>
      </c>
    </row>
    <row r="482" spans="2:12" s="54" customFormat="1" x14ac:dyDescent="0.2">
      <c r="B482" s="62">
        <v>6</v>
      </c>
      <c r="C482" s="54">
        <v>38</v>
      </c>
      <c r="D482" s="63" t="str">
        <f>IF(LEFT('Lane 6'!J52,1)="M","M",IF(LEFT('Lane 6'!J52,1)="B","M",IF(LEFT('Lane 6'!J52,1)="O","M",IF(LEFT('Lane 6'!J52,1)="F","F",IF(LEFT('Lane 6'!J52,1)="G","F","ERROR")))))</f>
        <v>F</v>
      </c>
      <c r="E482" s="63" t="str">
        <f>PROPER('Lane 6'!G52)</f>
        <v/>
      </c>
      <c r="F482" s="63" t="str">
        <f>PROPER('Lane 6'!H52)</f>
        <v/>
      </c>
      <c r="G482" s="64" t="e">
        <f>VLOOKUP(Instructions!$I$29,Clubs_Info,3,FALSE)</f>
        <v>#N/A</v>
      </c>
      <c r="H482" s="65">
        <f>'Lane 6'!I52</f>
        <v>0</v>
      </c>
      <c r="I482" s="63">
        <f>'Lane 6'!F52</f>
        <v>0</v>
      </c>
      <c r="J482" s="62" t="str">
        <f t="shared" si="23"/>
        <v>1900/01/00</v>
      </c>
      <c r="K482" s="70"/>
      <c r="L482" s="85" t="str">
        <f t="shared" si="24"/>
        <v/>
      </c>
    </row>
    <row r="483" spans="2:12" s="54" customFormat="1" x14ac:dyDescent="0.2">
      <c r="B483" s="62">
        <v>6</v>
      </c>
      <c r="C483" s="54">
        <v>39</v>
      </c>
      <c r="D483" s="63" t="str">
        <f>IF(LEFT('Lane 6'!J53,1)="M","M",IF(LEFT('Lane 6'!J53,1)="B","M",IF(LEFT('Lane 6'!J53,1)="O","M",IF(LEFT('Lane 6'!J53,1)="F","F",IF(LEFT('Lane 6'!J53,1)="G","F","ERROR")))))</f>
        <v>M</v>
      </c>
      <c r="E483" s="63" t="str">
        <f>PROPER('Lane 6'!G53)</f>
        <v/>
      </c>
      <c r="F483" s="63" t="str">
        <f>PROPER('Lane 6'!H53)</f>
        <v/>
      </c>
      <c r="G483" s="64" t="e">
        <f>VLOOKUP(Instructions!$I$29,Clubs_Info,3,FALSE)</f>
        <v>#N/A</v>
      </c>
      <c r="H483" s="65">
        <f>'Lane 6'!I53</f>
        <v>0</v>
      </c>
      <c r="I483" s="63">
        <f>'Lane 6'!F53</f>
        <v>0</v>
      </c>
      <c r="J483" s="62" t="str">
        <f t="shared" si="23"/>
        <v>1900/01/00</v>
      </c>
      <c r="K483" s="70"/>
      <c r="L483" s="85" t="str">
        <f t="shared" si="24"/>
        <v/>
      </c>
    </row>
    <row r="484" spans="2:12" s="54" customFormat="1" x14ac:dyDescent="0.2">
      <c r="B484" s="62">
        <v>6</v>
      </c>
      <c r="C484" s="54">
        <v>40</v>
      </c>
      <c r="D484" s="63" t="str">
        <f>IF(LEFT('Lane 6'!J54,1)="M","M",IF(LEFT('Lane 6'!J54,1)="B","M",IF(LEFT('Lane 6'!J54,1)="O","M",IF(LEFT('Lane 6'!J54,1)="F","F",IF(LEFT('Lane 6'!J54,1)="G","F","ERROR")))))</f>
        <v>F</v>
      </c>
      <c r="E484" s="63" t="str">
        <f>PROPER('Lane 6'!G54)</f>
        <v/>
      </c>
      <c r="F484" s="63" t="str">
        <f>PROPER('Lane 6'!H54)</f>
        <v/>
      </c>
      <c r="G484" s="64" t="e">
        <f>VLOOKUP(Instructions!$I$29,Clubs_Info,3,FALSE)</f>
        <v>#N/A</v>
      </c>
      <c r="H484" s="65">
        <f>'Lane 6'!I54</f>
        <v>0</v>
      </c>
      <c r="I484" s="63">
        <f>'Lane 6'!F54</f>
        <v>0</v>
      </c>
      <c r="J484" s="62" t="str">
        <f t="shared" si="23"/>
        <v>1900/01/00</v>
      </c>
      <c r="K484" s="70"/>
      <c r="L484" s="85" t="str">
        <f t="shared" si="24"/>
        <v/>
      </c>
    </row>
    <row r="485" spans="2:12" s="54" customFormat="1" x14ac:dyDescent="0.2">
      <c r="B485" s="62">
        <v>6</v>
      </c>
      <c r="C485" s="54">
        <v>41</v>
      </c>
      <c r="D485" s="63" t="str">
        <f>IF(LEFT('Lane 6'!J55,1)="M","M",IF(LEFT('Lane 6'!J55,1)="B","M",IF(LEFT('Lane 6'!J55,1)="O","M",IF(LEFT('Lane 6'!J55,1)="F","F",IF(LEFT('Lane 6'!J55,1)="G","F","ERROR")))))</f>
        <v>M</v>
      </c>
      <c r="E485" s="63" t="str">
        <f>PROPER('Lane 6'!G55)</f>
        <v/>
      </c>
      <c r="F485" s="63" t="str">
        <f>PROPER('Lane 6'!H55)</f>
        <v/>
      </c>
      <c r="G485" s="64" t="e">
        <f>VLOOKUP(Instructions!$I$29,Clubs_Info,3,FALSE)</f>
        <v>#N/A</v>
      </c>
      <c r="H485" s="65">
        <f>'Lane 6'!I55</f>
        <v>0</v>
      </c>
      <c r="I485" s="63">
        <f>'Lane 6'!F55</f>
        <v>0</v>
      </c>
      <c r="J485" s="62" t="str">
        <f t="shared" si="23"/>
        <v>1900/01/00</v>
      </c>
      <c r="K485" s="70"/>
      <c r="L485" s="85" t="str">
        <f t="shared" si="24"/>
        <v/>
      </c>
    </row>
    <row r="486" spans="2:12" s="54" customFormat="1" x14ac:dyDescent="0.2">
      <c r="B486" s="62">
        <v>6</v>
      </c>
      <c r="C486" s="54">
        <v>42</v>
      </c>
      <c r="D486" s="63" t="str">
        <f>IF(LEFT('Lane 6'!J56,1)="M","M",IF(LEFT('Lane 6'!J56,1)="B","M",IF(LEFT('Lane 6'!J56,1)="O","M",IF(LEFT('Lane 6'!J56,1)="F","F",IF(LEFT('Lane 6'!J56,1)="G","F","ERROR")))))</f>
        <v>F</v>
      </c>
      <c r="E486" s="63" t="str">
        <f>PROPER('Lane 6'!G56)</f>
        <v/>
      </c>
      <c r="F486" s="63" t="str">
        <f>PROPER('Lane 6'!H56)</f>
        <v/>
      </c>
      <c r="G486" s="64" t="e">
        <f>VLOOKUP(Instructions!$I$29,Clubs_Info,3,FALSE)</f>
        <v>#N/A</v>
      </c>
      <c r="H486" s="65">
        <f>'Lane 6'!I56</f>
        <v>0</v>
      </c>
      <c r="I486" s="63">
        <f>'Lane 6'!F56</f>
        <v>0</v>
      </c>
      <c r="J486" s="62" t="str">
        <f t="shared" si="23"/>
        <v>1900/01/00</v>
      </c>
      <c r="K486" s="70"/>
      <c r="L486" s="85" t="str">
        <f t="shared" si="24"/>
        <v/>
      </c>
    </row>
    <row r="487" spans="2:12" s="54" customFormat="1" x14ac:dyDescent="0.2">
      <c r="B487" s="62">
        <v>6</v>
      </c>
      <c r="C487" s="54">
        <v>43</v>
      </c>
      <c r="D487" s="63" t="str">
        <f>IF(LEFT('Lane 6'!J57,1)="M","M",IF(LEFT('Lane 6'!J57,1)="B","M",IF(LEFT('Lane 6'!J57,1)="O","M",IF(LEFT('Lane 6'!J57,1)="F","F",IF(LEFT('Lane 6'!J57,1)="G","F","ERROR")))))</f>
        <v>M</v>
      </c>
      <c r="E487" s="63" t="str">
        <f>PROPER('Lane 6'!G57)</f>
        <v/>
      </c>
      <c r="F487" s="63" t="str">
        <f>PROPER('Lane 6'!H57)</f>
        <v/>
      </c>
      <c r="G487" s="64" t="e">
        <f>VLOOKUP(Instructions!$I$29,Clubs_Info,3,FALSE)</f>
        <v>#N/A</v>
      </c>
      <c r="H487" s="65">
        <f>'Lane 6'!I57</f>
        <v>0</v>
      </c>
      <c r="I487" s="63">
        <f>'Lane 6'!F57</f>
        <v>0</v>
      </c>
      <c r="J487" s="62" t="str">
        <f t="shared" si="23"/>
        <v>1900/01/00</v>
      </c>
      <c r="K487" s="70"/>
      <c r="L487" s="85" t="str">
        <f t="shared" si="24"/>
        <v/>
      </c>
    </row>
    <row r="488" spans="2:12" s="54" customFormat="1" x14ac:dyDescent="0.2">
      <c r="B488" s="62">
        <v>6</v>
      </c>
      <c r="C488" s="54">
        <v>44</v>
      </c>
      <c r="D488" s="63" t="str">
        <f>IF(LEFT('Lane 6'!J58,1)="M","M",IF(LEFT('Lane 6'!J58,1)="B","M",IF(LEFT('Lane 6'!J58,1)="O","M",IF(LEFT('Lane 6'!J58,1)="F","F",IF(LEFT('Lane 6'!J58,1)="G","F","ERROR")))))</f>
        <v>F</v>
      </c>
      <c r="E488" s="63" t="str">
        <f>PROPER('Lane 6'!G58)</f>
        <v/>
      </c>
      <c r="F488" s="63" t="str">
        <f>PROPER('Lane 6'!H58)</f>
        <v/>
      </c>
      <c r="G488" s="64" t="e">
        <f>VLOOKUP(Instructions!$I$29,Clubs_Info,3,FALSE)</f>
        <v>#N/A</v>
      </c>
      <c r="H488" s="65">
        <f>'Lane 6'!I58</f>
        <v>0</v>
      </c>
      <c r="I488" s="63">
        <f>'Lane 6'!F58</f>
        <v>0</v>
      </c>
      <c r="J488" s="62" t="str">
        <f t="shared" si="23"/>
        <v>1900/01/00</v>
      </c>
      <c r="K488" s="70"/>
      <c r="L488" s="85" t="str">
        <f t="shared" si="24"/>
        <v/>
      </c>
    </row>
    <row r="489" spans="2:12" s="54" customFormat="1" x14ac:dyDescent="0.2">
      <c r="B489" s="62">
        <v>6</v>
      </c>
      <c r="C489" s="54">
        <v>45</v>
      </c>
      <c r="D489" s="63" t="str">
        <f>IF(LEFT('Lane 6'!J59,1)="M","M",IF(LEFT('Lane 6'!J59,1)="B","M",IF(LEFT('Lane 6'!J59,1)="O","M",IF(LEFT('Lane 6'!J59,1)="F","F",IF(LEFT('Lane 6'!J59,1)="G","F","ERROR")))))</f>
        <v>M</v>
      </c>
      <c r="E489" s="63" t="str">
        <f>PROPER('Lane 6'!G59)</f>
        <v/>
      </c>
      <c r="F489" s="63" t="str">
        <f>PROPER('Lane 6'!H59)</f>
        <v/>
      </c>
      <c r="G489" s="64" t="e">
        <f>VLOOKUP(Instructions!$I$29,Clubs_Info,3,FALSE)</f>
        <v>#N/A</v>
      </c>
      <c r="H489" s="65">
        <f>'Lane 6'!I59</f>
        <v>0</v>
      </c>
      <c r="I489" s="63">
        <f>'Lane 6'!F59</f>
        <v>0</v>
      </c>
      <c r="J489" s="62" t="str">
        <f t="shared" si="23"/>
        <v>1900/01/00</v>
      </c>
      <c r="K489" s="70"/>
      <c r="L489" s="85" t="str">
        <f t="shared" si="24"/>
        <v/>
      </c>
    </row>
    <row r="490" spans="2:12" s="54" customFormat="1" x14ac:dyDescent="0.2">
      <c r="B490" s="62">
        <v>6</v>
      </c>
      <c r="C490" s="54">
        <v>46</v>
      </c>
      <c r="D490" s="63" t="str">
        <f>IF(LEFT('Lane 6'!J60,1)="M","M",IF(LEFT('Lane 6'!J60,1)="B","M",IF(LEFT('Lane 6'!J60,1)="O","M",IF(LEFT('Lane 6'!J60,1)="F","F",IF(LEFT('Lane 6'!J60,1)="G","F","ERROR")))))</f>
        <v>F</v>
      </c>
      <c r="E490" s="63" t="str">
        <f>PROPER('Lane 6'!G60)</f>
        <v/>
      </c>
      <c r="F490" s="63" t="str">
        <f>PROPER('Lane 6'!H60)</f>
        <v/>
      </c>
      <c r="G490" s="64" t="e">
        <f>VLOOKUP(Instructions!$I$29,Clubs_Info,3,FALSE)</f>
        <v>#N/A</v>
      </c>
      <c r="H490" s="65">
        <f>'Lane 6'!I60</f>
        <v>0</v>
      </c>
      <c r="I490" s="63">
        <f>'Lane 6'!F60</f>
        <v>0</v>
      </c>
      <c r="J490" s="62" t="str">
        <f t="shared" si="23"/>
        <v>1900/01/00</v>
      </c>
      <c r="K490" s="70"/>
      <c r="L490" s="85" t="str">
        <f t="shared" si="24"/>
        <v/>
      </c>
    </row>
    <row r="491" spans="2:12" s="54" customFormat="1" x14ac:dyDescent="0.2">
      <c r="B491" s="62">
        <v>6</v>
      </c>
      <c r="C491" s="54">
        <v>47</v>
      </c>
      <c r="D491" s="63" t="str">
        <f>IF(LEFT('Lane 6'!J61,1)="M","M",IF(LEFT('Lane 6'!J61,1)="B","M",IF(LEFT('Lane 6'!J61,1)="O","M",IF(LEFT('Lane 6'!J61,1)="F","F",IF(LEFT('Lane 6'!J61,1)="G","F","ERROR")))))</f>
        <v>M</v>
      </c>
      <c r="E491" s="63" t="str">
        <f>PROPER('Lane 6'!G61)</f>
        <v/>
      </c>
      <c r="F491" s="63" t="str">
        <f>PROPER('Lane 6'!H61)</f>
        <v/>
      </c>
      <c r="G491" s="64" t="e">
        <f>VLOOKUP(Instructions!$I$29,Clubs_Info,3,FALSE)</f>
        <v>#N/A</v>
      </c>
      <c r="H491" s="65">
        <f>'Lane 6'!I61</f>
        <v>0</v>
      </c>
      <c r="I491" s="63">
        <f>'Lane 6'!F61</f>
        <v>0</v>
      </c>
      <c r="J491" s="62" t="str">
        <f t="shared" si="23"/>
        <v>1900/01/00</v>
      </c>
      <c r="K491" s="70"/>
      <c r="L491" s="85" t="str">
        <f t="shared" si="24"/>
        <v/>
      </c>
    </row>
    <row r="492" spans="2:12" s="54" customFormat="1" x14ac:dyDescent="0.2">
      <c r="B492" s="62">
        <v>6</v>
      </c>
      <c r="C492" s="54">
        <v>48</v>
      </c>
      <c r="D492" s="63" t="str">
        <f>IF(LEFT('Lane 6'!J62,1)="M","M",IF(LEFT('Lane 6'!J62,1)="B","M",IF(LEFT('Lane 6'!J62,1)="O","M",IF(LEFT('Lane 6'!J62,1)="F","F",IF(LEFT('Lane 6'!J62,1)="G","F","ERROR")))))</f>
        <v>F</v>
      </c>
      <c r="E492" s="63" t="str">
        <f>PROPER('Lane 6'!G62)</f>
        <v/>
      </c>
      <c r="F492" s="63" t="str">
        <f>PROPER('Lane 6'!H62)</f>
        <v/>
      </c>
      <c r="G492" s="64" t="e">
        <f>VLOOKUP(Instructions!$I$29,Clubs_Info,3,FALSE)</f>
        <v>#N/A</v>
      </c>
      <c r="H492" s="65">
        <f>'Lane 6'!I62</f>
        <v>0</v>
      </c>
      <c r="I492" s="63">
        <f>'Lane 6'!F62</f>
        <v>0</v>
      </c>
      <c r="J492" s="62" t="str">
        <f t="shared" si="23"/>
        <v>1900/01/00</v>
      </c>
      <c r="K492" s="70"/>
      <c r="L492" s="85" t="str">
        <f t="shared" si="24"/>
        <v/>
      </c>
    </row>
    <row r="493" spans="2:12" s="54" customFormat="1" x14ac:dyDescent="0.2">
      <c r="B493" s="62">
        <v>6</v>
      </c>
      <c r="C493" s="54">
        <v>49</v>
      </c>
      <c r="D493" s="63" t="str">
        <f>IF(LEFT('Lane 6'!J63,1)="M","M",IF(LEFT('Lane 6'!J63,1)="B","M",IF(LEFT('Lane 6'!J63,1)="O","M",IF(LEFT('Lane 6'!J63,1)="F","F",IF(LEFT('Lane 6'!J63,1)="G","F","ERROR")))))</f>
        <v>M</v>
      </c>
      <c r="E493" s="63" t="str">
        <f>PROPER('Lane 6'!G63)</f>
        <v/>
      </c>
      <c r="F493" s="63" t="str">
        <f>PROPER('Lane 6'!H63)</f>
        <v/>
      </c>
      <c r="G493" s="64" t="e">
        <f>VLOOKUP(Instructions!$I$29,Clubs_Info,3,FALSE)</f>
        <v>#N/A</v>
      </c>
      <c r="H493" s="65">
        <f>'Lane 6'!I63</f>
        <v>0</v>
      </c>
      <c r="I493" s="63">
        <f>'Lane 6'!F63</f>
        <v>0</v>
      </c>
      <c r="J493" s="62" t="str">
        <f t="shared" si="23"/>
        <v>1900/01/00</v>
      </c>
      <c r="K493" s="70"/>
      <c r="L493" s="85" t="str">
        <f t="shared" si="24"/>
        <v/>
      </c>
    </row>
    <row r="494" spans="2:12" s="54" customFormat="1" x14ac:dyDescent="0.2">
      <c r="B494" s="62">
        <v>6</v>
      </c>
      <c r="C494" s="54">
        <v>49</v>
      </c>
      <c r="D494" s="63" t="str">
        <f>IF(LEFT('Lane 6'!J64,1)="M","M",IF(LEFT('Lane 6'!J64,1)="B","M",IF(LEFT('Lane 6'!J64,1)="O","M",IF(LEFT('Lane 6'!J64,1)="F","F",IF(LEFT('Lane 6'!J64,1)="G","F","ERROR")))))</f>
        <v>M</v>
      </c>
      <c r="E494" s="63" t="str">
        <f>PROPER('Lane 6'!G64)</f>
        <v/>
      </c>
      <c r="F494" s="63" t="str">
        <f>PROPER('Lane 6'!H64)</f>
        <v/>
      </c>
      <c r="G494" s="64" t="e">
        <f>VLOOKUP(Instructions!$I$29,Clubs_Info,3,FALSE)</f>
        <v>#N/A</v>
      </c>
      <c r="H494" s="65">
        <f>'Lane 6'!I64</f>
        <v>0</v>
      </c>
      <c r="I494" s="63">
        <f>'Lane 6'!F64</f>
        <v>0</v>
      </c>
      <c r="J494" s="62" t="str">
        <f t="shared" si="23"/>
        <v>1900/01/00</v>
      </c>
      <c r="K494" s="70"/>
      <c r="L494" s="85" t="str">
        <f t="shared" si="24"/>
        <v/>
      </c>
    </row>
    <row r="495" spans="2:12" s="54" customFormat="1" x14ac:dyDescent="0.2">
      <c r="B495" s="62">
        <v>6</v>
      </c>
      <c r="C495" s="54">
        <v>49</v>
      </c>
      <c r="D495" s="63" t="str">
        <f>IF(LEFT('Lane 6'!J65,1)="M","M",IF(LEFT('Lane 6'!J65,1)="B","M",IF(LEFT('Lane 6'!J65,1)="O","M",IF(LEFT('Lane 6'!J65,1)="F","F",IF(LEFT('Lane 6'!J65,1)="G","F","ERROR")))))</f>
        <v>M</v>
      </c>
      <c r="E495" s="63" t="str">
        <f>PROPER('Lane 6'!G65)</f>
        <v/>
      </c>
      <c r="F495" s="63" t="str">
        <f>PROPER('Lane 6'!H65)</f>
        <v/>
      </c>
      <c r="G495" s="64" t="e">
        <f>VLOOKUP(Instructions!$I$29,Clubs_Info,3,FALSE)</f>
        <v>#N/A</v>
      </c>
      <c r="H495" s="65">
        <f>'Lane 6'!I65</f>
        <v>0</v>
      </c>
      <c r="I495" s="63">
        <f>'Lane 6'!F65</f>
        <v>0</v>
      </c>
      <c r="J495" s="62" t="str">
        <f t="shared" si="23"/>
        <v>1900/01/00</v>
      </c>
      <c r="K495" s="70"/>
      <c r="L495" s="85" t="str">
        <f t="shared" si="24"/>
        <v/>
      </c>
    </row>
    <row r="496" spans="2:12" s="54" customFormat="1" x14ac:dyDescent="0.2">
      <c r="B496" s="62">
        <v>6</v>
      </c>
      <c r="C496" s="54">
        <v>49</v>
      </c>
      <c r="D496" s="63" t="str">
        <f>IF(LEFT('Lane 6'!J66,1)="M","M",IF(LEFT('Lane 6'!J66,1)="B","M",IF(LEFT('Lane 6'!J66,1)="O","M",IF(LEFT('Lane 6'!J66,1)="F","F",IF(LEFT('Lane 6'!J66,1)="G","F","ERROR")))))</f>
        <v>M</v>
      </c>
      <c r="E496" s="63" t="str">
        <f>PROPER('Lane 6'!G66)</f>
        <v/>
      </c>
      <c r="F496" s="63" t="str">
        <f>PROPER('Lane 6'!H66)</f>
        <v/>
      </c>
      <c r="G496" s="64" t="e">
        <f>VLOOKUP(Instructions!$I$29,Clubs_Info,3,FALSE)</f>
        <v>#N/A</v>
      </c>
      <c r="H496" s="65">
        <f>'Lane 6'!I66</f>
        <v>0</v>
      </c>
      <c r="I496" s="63">
        <f>'Lane 6'!F66</f>
        <v>0</v>
      </c>
      <c r="J496" s="62" t="str">
        <f t="shared" si="23"/>
        <v>1900/01/00</v>
      </c>
      <c r="K496" s="70"/>
      <c r="L496" s="85" t="str">
        <f t="shared" si="24"/>
        <v/>
      </c>
    </row>
    <row r="497" spans="2:12" s="54" customFormat="1" x14ac:dyDescent="0.2">
      <c r="B497" s="62">
        <v>6</v>
      </c>
      <c r="C497" s="54">
        <v>50</v>
      </c>
      <c r="D497" s="63" t="str">
        <f>IF(LEFT('Lane 6'!J67,1)="M","M",IF(LEFT('Lane 6'!J67,1)="B","M",IF(LEFT('Lane 6'!J67,1)="O","M",IF(LEFT('Lane 6'!J67,1)="F","F",IF(LEFT('Lane 6'!J67,1)="G","F","ERROR")))))</f>
        <v>F</v>
      </c>
      <c r="E497" s="63" t="str">
        <f>PROPER('Lane 6'!G67)</f>
        <v/>
      </c>
      <c r="F497" s="63" t="str">
        <f>PROPER('Lane 6'!H67)</f>
        <v/>
      </c>
      <c r="G497" s="64" t="e">
        <f>VLOOKUP(Instructions!$I$29,Clubs_Info,3,FALSE)</f>
        <v>#N/A</v>
      </c>
      <c r="H497" s="65">
        <f>'Lane 6'!I67</f>
        <v>0</v>
      </c>
      <c r="I497" s="63">
        <f>'Lane 6'!F67</f>
        <v>0</v>
      </c>
      <c r="J497" s="62" t="str">
        <f t="shared" si="23"/>
        <v>1900/01/00</v>
      </c>
      <c r="K497" s="70"/>
      <c r="L497" s="85" t="str">
        <f t="shared" si="24"/>
        <v/>
      </c>
    </row>
    <row r="498" spans="2:12" s="54" customFormat="1" x14ac:dyDescent="0.2">
      <c r="B498" s="62">
        <v>6</v>
      </c>
      <c r="C498" s="54">
        <v>50</v>
      </c>
      <c r="D498" s="63" t="str">
        <f>IF(LEFT('Lane 6'!J68,1)="M","M",IF(LEFT('Lane 6'!J68,1)="B","M",IF(LEFT('Lane 6'!J68,1)="O","M",IF(LEFT('Lane 6'!J68,1)="F","F",IF(LEFT('Lane 6'!J68,1)="G","F","ERROR")))))</f>
        <v>F</v>
      </c>
      <c r="E498" s="63" t="str">
        <f>PROPER('Lane 6'!G68)</f>
        <v/>
      </c>
      <c r="F498" s="63" t="str">
        <f>PROPER('Lane 6'!H68)</f>
        <v/>
      </c>
      <c r="G498" s="64" t="e">
        <f>VLOOKUP(Instructions!$I$29,Clubs_Info,3,FALSE)</f>
        <v>#N/A</v>
      </c>
      <c r="H498" s="65">
        <f>'Lane 6'!I68</f>
        <v>0</v>
      </c>
      <c r="I498" s="63">
        <f>'Lane 6'!F68</f>
        <v>0</v>
      </c>
      <c r="J498" s="62" t="str">
        <f t="shared" si="23"/>
        <v>1900/01/00</v>
      </c>
      <c r="K498" s="70"/>
      <c r="L498" s="85" t="str">
        <f t="shared" si="24"/>
        <v/>
      </c>
    </row>
    <row r="499" spans="2:12" s="54" customFormat="1" x14ac:dyDescent="0.2">
      <c r="B499" s="62">
        <v>6</v>
      </c>
      <c r="C499" s="54">
        <v>50</v>
      </c>
      <c r="D499" s="63" t="str">
        <f>IF(LEFT('Lane 6'!J69,1)="M","M",IF(LEFT('Lane 6'!J69,1)="B","M",IF(LEFT('Lane 6'!J69,1)="O","M",IF(LEFT('Lane 6'!J69,1)="F","F",IF(LEFT('Lane 6'!J69,1)="G","F","ERROR")))))</f>
        <v>F</v>
      </c>
      <c r="E499" s="63" t="str">
        <f>PROPER('Lane 6'!G69)</f>
        <v/>
      </c>
      <c r="F499" s="63" t="str">
        <f>PROPER('Lane 6'!H69)</f>
        <v/>
      </c>
      <c r="G499" s="64" t="e">
        <f>VLOOKUP(Instructions!$I$29,Clubs_Info,3,FALSE)</f>
        <v>#N/A</v>
      </c>
      <c r="H499" s="65">
        <f>'Lane 6'!I69</f>
        <v>0</v>
      </c>
      <c r="I499" s="63">
        <f>'Lane 6'!F69</f>
        <v>0</v>
      </c>
      <c r="J499" s="62" t="str">
        <f t="shared" si="23"/>
        <v>1900/01/00</v>
      </c>
      <c r="K499" s="70"/>
      <c r="L499" s="85" t="str">
        <f t="shared" si="24"/>
        <v/>
      </c>
    </row>
    <row r="500" spans="2:12" s="54" customFormat="1" x14ac:dyDescent="0.2">
      <c r="B500" s="62">
        <v>6</v>
      </c>
      <c r="C500" s="54">
        <v>50</v>
      </c>
      <c r="D500" s="63" t="str">
        <f>IF(LEFT('Lane 6'!J70,1)="M","M",IF(LEFT('Lane 6'!J70,1)="B","M",IF(LEFT('Lane 6'!J70,1)="O","M",IF(LEFT('Lane 6'!J70,1)="F","F",IF(LEFT('Lane 6'!J70,1)="G","F","ERROR")))))</f>
        <v>F</v>
      </c>
      <c r="E500" s="63" t="str">
        <f>PROPER('Lane 6'!G70)</f>
        <v/>
      </c>
      <c r="F500" s="63" t="str">
        <f>PROPER('Lane 6'!H70)</f>
        <v/>
      </c>
      <c r="G500" s="64" t="e">
        <f>VLOOKUP(Instructions!$I$29,Clubs_Info,3,FALSE)</f>
        <v>#N/A</v>
      </c>
      <c r="H500" s="65">
        <f>'Lane 6'!I70</f>
        <v>0</v>
      </c>
      <c r="I500" s="63">
        <f>'Lane 6'!F70</f>
        <v>0</v>
      </c>
      <c r="J500" s="62" t="str">
        <f t="shared" si="23"/>
        <v>1900/01/00</v>
      </c>
      <c r="K500" s="70"/>
      <c r="L500" s="85" t="str">
        <f t="shared" si="24"/>
        <v/>
      </c>
    </row>
    <row r="501" spans="2:12" s="54" customFormat="1" x14ac:dyDescent="0.2">
      <c r="B501" s="62">
        <v>6</v>
      </c>
      <c r="C501" s="54">
        <v>51</v>
      </c>
      <c r="D501" s="63" t="str">
        <f>IF(LEFT('Lane 6'!J71,1)="M","M",IF(LEFT('Lane 6'!J71,1)="B","M",IF(LEFT('Lane 6'!J71,1)="O","M",IF(LEFT('Lane 6'!J71,1)="F","F",IF(LEFT('Lane 6'!J71,1)="G","F","ERROR")))))</f>
        <v>M</v>
      </c>
      <c r="E501" s="63" t="str">
        <f>PROPER('Lane 6'!G71)</f>
        <v/>
      </c>
      <c r="F501" s="63" t="str">
        <f>PROPER('Lane 6'!H71)</f>
        <v/>
      </c>
      <c r="G501" s="64" t="e">
        <f>VLOOKUP(Instructions!$I$29,Clubs_Info,3,FALSE)</f>
        <v>#N/A</v>
      </c>
      <c r="H501" s="65">
        <f>'Lane 6'!I71</f>
        <v>0</v>
      </c>
      <c r="I501" s="63">
        <f>'Lane 6'!F71</f>
        <v>0</v>
      </c>
      <c r="J501" s="62" t="str">
        <f t="shared" si="23"/>
        <v>1900/01/00</v>
      </c>
      <c r="K501" s="70"/>
      <c r="L501" s="85" t="str">
        <f t="shared" si="24"/>
        <v/>
      </c>
    </row>
    <row r="502" spans="2:12" s="54" customFormat="1" x14ac:dyDescent="0.2">
      <c r="B502" s="62">
        <v>6</v>
      </c>
      <c r="C502" s="54">
        <v>51</v>
      </c>
      <c r="D502" s="63" t="str">
        <f>IF(LEFT('Lane 6'!J72,1)="M","M",IF(LEFT('Lane 6'!J72,1)="B","M",IF(LEFT('Lane 6'!J72,1)="O","M",IF(LEFT('Lane 6'!J72,1)="F","F",IF(LEFT('Lane 6'!J72,1)="G","F","ERROR")))))</f>
        <v>M</v>
      </c>
      <c r="E502" s="63" t="str">
        <f>PROPER('Lane 6'!G72)</f>
        <v/>
      </c>
      <c r="F502" s="63" t="str">
        <f>PROPER('Lane 6'!H72)</f>
        <v/>
      </c>
      <c r="G502" s="64" t="e">
        <f>VLOOKUP(Instructions!$I$29,Clubs_Info,3,FALSE)</f>
        <v>#N/A</v>
      </c>
      <c r="H502" s="65">
        <f>'Lane 6'!I72</f>
        <v>0</v>
      </c>
      <c r="I502" s="63">
        <f>'Lane 6'!F72</f>
        <v>0</v>
      </c>
      <c r="J502" s="62" t="str">
        <f t="shared" si="23"/>
        <v>1900/01/00</v>
      </c>
      <c r="K502" s="70"/>
      <c r="L502" s="85" t="str">
        <f t="shared" si="24"/>
        <v/>
      </c>
    </row>
    <row r="503" spans="2:12" s="54" customFormat="1" x14ac:dyDescent="0.2">
      <c r="B503" s="62">
        <v>6</v>
      </c>
      <c r="C503" s="54">
        <v>51</v>
      </c>
      <c r="D503" s="63" t="str">
        <f>IF(LEFT('Lane 6'!J73,1)="M","M",IF(LEFT('Lane 6'!J73,1)="B","M",IF(LEFT('Lane 6'!J73,1)="O","M",IF(LEFT('Lane 6'!J73,1)="F","F",IF(LEFT('Lane 6'!J73,1)="G","F","ERROR")))))</f>
        <v>M</v>
      </c>
      <c r="E503" s="63" t="str">
        <f>PROPER('Lane 6'!G73)</f>
        <v/>
      </c>
      <c r="F503" s="63" t="str">
        <f>PROPER('Lane 6'!H73)</f>
        <v/>
      </c>
      <c r="G503" s="64" t="e">
        <f>VLOOKUP(Instructions!$I$29,Clubs_Info,3,FALSE)</f>
        <v>#N/A</v>
      </c>
      <c r="H503" s="65">
        <f>'Lane 6'!I73</f>
        <v>0</v>
      </c>
      <c r="I503" s="63">
        <f>'Lane 6'!F73</f>
        <v>0</v>
      </c>
      <c r="J503" s="62" t="str">
        <f t="shared" ref="J503:J518" si="25">(TEXT(H503,"YYYY/MM/DD"))</f>
        <v>1900/01/00</v>
      </c>
      <c r="K503" s="70"/>
      <c r="L503" s="85" t="str">
        <f t="shared" si="24"/>
        <v/>
      </c>
    </row>
    <row r="504" spans="2:12" s="54" customFormat="1" x14ac:dyDescent="0.2">
      <c r="B504" s="62">
        <v>6</v>
      </c>
      <c r="C504" s="54">
        <v>51</v>
      </c>
      <c r="D504" s="63" t="str">
        <f>IF(LEFT('Lane 6'!J74,1)="M","M",IF(LEFT('Lane 6'!J74,1)="B","M",IF(LEFT('Lane 6'!J74,1)="O","M",IF(LEFT('Lane 6'!J74,1)="F","F",IF(LEFT('Lane 6'!J74,1)="G","F","ERROR")))))</f>
        <v>M</v>
      </c>
      <c r="E504" s="63" t="str">
        <f>PROPER('Lane 6'!G74)</f>
        <v/>
      </c>
      <c r="F504" s="63" t="str">
        <f>PROPER('Lane 6'!H74)</f>
        <v/>
      </c>
      <c r="G504" s="64" t="e">
        <f>VLOOKUP(Instructions!$I$29,Clubs_Info,3,FALSE)</f>
        <v>#N/A</v>
      </c>
      <c r="H504" s="65">
        <f>'Lane 6'!I74</f>
        <v>0</v>
      </c>
      <c r="I504" s="63">
        <f>'Lane 6'!F74</f>
        <v>0</v>
      </c>
      <c r="J504" s="62" t="str">
        <f t="shared" si="25"/>
        <v>1900/01/00</v>
      </c>
      <c r="K504" s="70"/>
      <c r="L504" s="85" t="str">
        <f t="shared" si="24"/>
        <v/>
      </c>
    </row>
    <row r="505" spans="2:12" s="54" customFormat="1" x14ac:dyDescent="0.2">
      <c r="B505" s="62">
        <v>6</v>
      </c>
      <c r="C505" s="54">
        <v>52</v>
      </c>
      <c r="D505" s="63" t="str">
        <f>IF(LEFT('Lane 6'!J75,1)="M","M",IF(LEFT('Lane 6'!J75,1)="B","M",IF(LEFT('Lane 6'!J75,1)="O","M",IF(LEFT('Lane 6'!J75,1)="F","F",IF(LEFT('Lane 6'!J75,1)="G","F","ERROR")))))</f>
        <v>F</v>
      </c>
      <c r="E505" s="63" t="str">
        <f>PROPER('Lane 6'!G75)</f>
        <v/>
      </c>
      <c r="F505" s="63" t="str">
        <f>PROPER('Lane 6'!H75)</f>
        <v/>
      </c>
      <c r="G505" s="64" t="e">
        <f>VLOOKUP(Instructions!$I$29,Clubs_Info,3,FALSE)</f>
        <v>#N/A</v>
      </c>
      <c r="H505" s="65">
        <f>'Lane 6'!I75</f>
        <v>0</v>
      </c>
      <c r="I505" s="63">
        <f>'Lane 6'!F75</f>
        <v>0</v>
      </c>
      <c r="J505" s="62" t="str">
        <f t="shared" si="25"/>
        <v>1900/01/00</v>
      </c>
      <c r="K505" s="70"/>
      <c r="L505" s="85" t="str">
        <f t="shared" si="24"/>
        <v/>
      </c>
    </row>
    <row r="506" spans="2:12" s="54" customFormat="1" x14ac:dyDescent="0.2">
      <c r="B506" s="62">
        <v>6</v>
      </c>
      <c r="C506" s="54">
        <v>52</v>
      </c>
      <c r="D506" s="63" t="str">
        <f>IF(LEFT('Lane 6'!J76,1)="M","M",IF(LEFT('Lane 6'!J76,1)="B","M",IF(LEFT('Lane 6'!J76,1)="O","M",IF(LEFT('Lane 6'!J76,1)="F","F",IF(LEFT('Lane 6'!J76,1)="G","F","ERROR")))))</f>
        <v>F</v>
      </c>
      <c r="E506" s="63" t="str">
        <f>PROPER('Lane 6'!G76)</f>
        <v/>
      </c>
      <c r="F506" s="63" t="str">
        <f>PROPER('Lane 6'!H76)</f>
        <v/>
      </c>
      <c r="G506" s="64" t="e">
        <f>VLOOKUP(Instructions!$I$29,Clubs_Info,3,FALSE)</f>
        <v>#N/A</v>
      </c>
      <c r="H506" s="65">
        <f>'Lane 6'!I76</f>
        <v>0</v>
      </c>
      <c r="I506" s="63">
        <f>'Lane 6'!F76</f>
        <v>0</v>
      </c>
      <c r="J506" s="62" t="str">
        <f t="shared" si="25"/>
        <v>1900/01/00</v>
      </c>
      <c r="K506" s="70"/>
      <c r="L506" s="85" t="str">
        <f t="shared" si="24"/>
        <v/>
      </c>
    </row>
    <row r="507" spans="2:12" s="54" customFormat="1" x14ac:dyDescent="0.2">
      <c r="B507" s="62">
        <v>6</v>
      </c>
      <c r="C507" s="54">
        <v>52</v>
      </c>
      <c r="D507" s="63" t="str">
        <f>IF(LEFT('Lane 6'!J77,1)="M","M",IF(LEFT('Lane 6'!J77,1)="B","M",IF(LEFT('Lane 6'!J77,1)="O","M",IF(LEFT('Lane 6'!J77,1)="F","F",IF(LEFT('Lane 6'!J77,1)="G","F","ERROR")))))</f>
        <v>F</v>
      </c>
      <c r="E507" s="63" t="str">
        <f>PROPER('Lane 6'!G77)</f>
        <v/>
      </c>
      <c r="F507" s="63" t="str">
        <f>PROPER('Lane 6'!H77)</f>
        <v/>
      </c>
      <c r="G507" s="64" t="e">
        <f>VLOOKUP(Instructions!$I$29,Clubs_Info,3,FALSE)</f>
        <v>#N/A</v>
      </c>
      <c r="H507" s="65">
        <f>'Lane 6'!I77</f>
        <v>0</v>
      </c>
      <c r="I507" s="63">
        <f>'Lane 6'!F77</f>
        <v>0</v>
      </c>
      <c r="J507" s="62" t="str">
        <f t="shared" si="25"/>
        <v>1900/01/00</v>
      </c>
      <c r="K507" s="70"/>
      <c r="L507" s="85" t="str">
        <f t="shared" si="24"/>
        <v/>
      </c>
    </row>
    <row r="508" spans="2:12" s="54" customFormat="1" x14ac:dyDescent="0.2">
      <c r="B508" s="62">
        <v>6</v>
      </c>
      <c r="C508" s="54">
        <v>52</v>
      </c>
      <c r="D508" s="63" t="str">
        <f>IF(LEFT('Lane 6'!J78,1)="M","M",IF(LEFT('Lane 6'!J78,1)="B","M",IF(LEFT('Lane 6'!J78,1)="O","M",IF(LEFT('Lane 6'!J78,1)="F","F",IF(LEFT('Lane 6'!J78,1)="G","F","ERROR")))))</f>
        <v>F</v>
      </c>
      <c r="E508" s="63" t="str">
        <f>PROPER('Lane 6'!G78)</f>
        <v/>
      </c>
      <c r="F508" s="63" t="str">
        <f>PROPER('Lane 6'!H78)</f>
        <v/>
      </c>
      <c r="G508" s="64" t="e">
        <f>VLOOKUP(Instructions!$I$29,Clubs_Info,3,FALSE)</f>
        <v>#N/A</v>
      </c>
      <c r="H508" s="65">
        <f>'Lane 6'!I78</f>
        <v>0</v>
      </c>
      <c r="I508" s="63">
        <f>'Lane 6'!F78</f>
        <v>0</v>
      </c>
      <c r="J508" s="62" t="str">
        <f t="shared" si="25"/>
        <v>1900/01/00</v>
      </c>
      <c r="K508" s="70"/>
      <c r="L508" s="85" t="str">
        <f t="shared" si="24"/>
        <v/>
      </c>
    </row>
    <row r="509" spans="2:12" s="54" customFormat="1" x14ac:dyDescent="0.2">
      <c r="B509" s="62">
        <v>6</v>
      </c>
      <c r="C509" s="54">
        <v>53</v>
      </c>
      <c r="D509" s="63" t="str">
        <f>IF(LEFT('Lane 6'!J79,1)="M","M",IF(LEFT('Lane 6'!J79,1)="B","M",IF(LEFT('Lane 6'!J79,1)="O","M",IF(LEFT('Lane 6'!J79,1)="F","F",IF(LEFT('Lane 6'!J79,1)="G","F","ERROR")))))</f>
        <v>M</v>
      </c>
      <c r="E509" s="63" t="str">
        <f>PROPER('Lane 6'!G79)</f>
        <v/>
      </c>
      <c r="F509" s="63" t="str">
        <f>PROPER('Lane 6'!H79)</f>
        <v/>
      </c>
      <c r="G509" s="64" t="e">
        <f>VLOOKUP(Instructions!$I$29,Clubs_Info,3,FALSE)</f>
        <v>#N/A</v>
      </c>
      <c r="H509" s="65">
        <f>'Lane 6'!I79</f>
        <v>0</v>
      </c>
      <c r="I509" s="63">
        <f>'Lane 6'!F79</f>
        <v>0</v>
      </c>
      <c r="J509" s="62" t="str">
        <f t="shared" si="25"/>
        <v>1900/01/00</v>
      </c>
      <c r="K509" s="70"/>
      <c r="L509" s="85" t="str">
        <f t="shared" si="24"/>
        <v/>
      </c>
    </row>
    <row r="510" spans="2:12" s="54" customFormat="1" x14ac:dyDescent="0.2">
      <c r="B510" s="62">
        <v>6</v>
      </c>
      <c r="C510" s="54">
        <v>53</v>
      </c>
      <c r="D510" s="63" t="str">
        <f>IF(LEFT('Lane 6'!J80,1)="M","M",IF(LEFT('Lane 6'!J80,1)="B","M",IF(LEFT('Lane 6'!J80,1)="O","M",IF(LEFT('Lane 6'!J80,1)="F","F",IF(LEFT('Lane 6'!J80,1)="G","F","ERROR")))))</f>
        <v>F</v>
      </c>
      <c r="E510" s="63" t="str">
        <f>PROPER('Lane 6'!G80)</f>
        <v/>
      </c>
      <c r="F510" s="63" t="str">
        <f>PROPER('Lane 6'!H80)</f>
        <v/>
      </c>
      <c r="G510" s="64" t="e">
        <f>VLOOKUP(Instructions!$I$29,Clubs_Info,3,FALSE)</f>
        <v>#N/A</v>
      </c>
      <c r="H510" s="65">
        <f>'Lane 6'!I80</f>
        <v>0</v>
      </c>
      <c r="I510" s="63">
        <f>'Lane 6'!F80</f>
        <v>0</v>
      </c>
      <c r="J510" s="62" t="str">
        <f t="shared" si="25"/>
        <v>1900/01/00</v>
      </c>
      <c r="K510" s="70"/>
      <c r="L510" s="85" t="str">
        <f t="shared" ref="L510:L518" si="26">IF(E510="","",CONCATENATE(F510,",",E510,",",J510,",",G510,",",D510,",",I510,",,,,"))</f>
        <v/>
      </c>
    </row>
    <row r="511" spans="2:12" s="54" customFormat="1" x14ac:dyDescent="0.2">
      <c r="B511" s="62">
        <v>6</v>
      </c>
      <c r="C511" s="54">
        <v>53</v>
      </c>
      <c r="D511" s="63" t="str">
        <f>IF(LEFT('Lane 6'!J81,1)="M","M",IF(LEFT('Lane 6'!J81,1)="B","M",IF(LEFT('Lane 6'!J81,1)="O","M",IF(LEFT('Lane 6'!J81,1)="F","F",IF(LEFT('Lane 6'!J81,1)="G","F","ERROR")))))</f>
        <v>M</v>
      </c>
      <c r="E511" s="63" t="str">
        <f>PROPER('Lane 6'!G81)</f>
        <v/>
      </c>
      <c r="F511" s="63" t="str">
        <f>PROPER('Lane 6'!H81)</f>
        <v/>
      </c>
      <c r="G511" s="64" t="e">
        <f>VLOOKUP(Instructions!$I$29,Clubs_Info,3,FALSE)</f>
        <v>#N/A</v>
      </c>
      <c r="H511" s="65">
        <f>'Lane 6'!I81</f>
        <v>0</v>
      </c>
      <c r="I511" s="63">
        <f>'Lane 6'!F81</f>
        <v>0</v>
      </c>
      <c r="J511" s="62" t="str">
        <f t="shared" si="25"/>
        <v>1900/01/00</v>
      </c>
      <c r="K511" s="70"/>
      <c r="L511" s="85" t="str">
        <f t="shared" si="26"/>
        <v/>
      </c>
    </row>
    <row r="512" spans="2:12" s="54" customFormat="1" x14ac:dyDescent="0.2">
      <c r="B512" s="62">
        <v>6</v>
      </c>
      <c r="C512" s="54">
        <v>53</v>
      </c>
      <c r="D512" s="63" t="str">
        <f>IF(LEFT('Lane 6'!J82,1)="M","M",IF(LEFT('Lane 6'!J82,1)="B","M",IF(LEFT('Lane 6'!J82,1)="O","M",IF(LEFT('Lane 6'!J82,1)="F","F",IF(LEFT('Lane 6'!J82,1)="G","F","ERROR")))))</f>
        <v>F</v>
      </c>
      <c r="E512" s="63" t="str">
        <f>PROPER('Lane 6'!G82)</f>
        <v/>
      </c>
      <c r="F512" s="63" t="str">
        <f>PROPER('Lane 6'!H82)</f>
        <v/>
      </c>
      <c r="G512" s="64" t="e">
        <f>VLOOKUP(Instructions!$I$29,Clubs_Info,3,FALSE)</f>
        <v>#N/A</v>
      </c>
      <c r="H512" s="65">
        <f>'Lane 6'!I82</f>
        <v>0</v>
      </c>
      <c r="I512" s="63">
        <f>'Lane 6'!F82</f>
        <v>0</v>
      </c>
      <c r="J512" s="62" t="str">
        <f t="shared" si="25"/>
        <v>1900/01/00</v>
      </c>
      <c r="K512" s="70"/>
      <c r="L512" s="85" t="str">
        <f t="shared" si="26"/>
        <v/>
      </c>
    </row>
    <row r="513" spans="2:12" s="54" customFormat="1" x14ac:dyDescent="0.2">
      <c r="B513" s="62">
        <v>6</v>
      </c>
      <c r="C513" s="54">
        <v>53</v>
      </c>
      <c r="D513" s="63" t="str">
        <f>IF(LEFT('Lane 6'!J83,1)="M","M",IF(LEFT('Lane 6'!J83,1)="B","M",IF(LEFT('Lane 6'!J83,1)="O","M",IF(LEFT('Lane 6'!J83,1)="F","F",IF(LEFT('Lane 6'!J83,1)="G","F","ERROR")))))</f>
        <v>M</v>
      </c>
      <c r="E513" s="63" t="str">
        <f>PROPER('Lane 6'!G83)</f>
        <v/>
      </c>
      <c r="F513" s="63" t="str">
        <f>PROPER('Lane 6'!H83)</f>
        <v/>
      </c>
      <c r="G513" s="64" t="e">
        <f>VLOOKUP(Instructions!$I$29,Clubs_Info,3,FALSE)</f>
        <v>#N/A</v>
      </c>
      <c r="H513" s="65">
        <f>'Lane 6'!I83</f>
        <v>0</v>
      </c>
      <c r="I513" s="63">
        <f>'Lane 6'!F83</f>
        <v>0</v>
      </c>
      <c r="J513" s="62" t="str">
        <f t="shared" si="25"/>
        <v>1900/01/00</v>
      </c>
      <c r="K513" s="70"/>
      <c r="L513" s="85" t="str">
        <f t="shared" si="26"/>
        <v/>
      </c>
    </row>
    <row r="514" spans="2:12" s="54" customFormat="1" x14ac:dyDescent="0.2">
      <c r="B514" s="62">
        <v>6</v>
      </c>
      <c r="C514" s="54">
        <v>53</v>
      </c>
      <c r="D514" s="63" t="str">
        <f>IF(LEFT('Lane 6'!J84,1)="M","M",IF(LEFT('Lane 6'!J84,1)="B","M",IF(LEFT('Lane 6'!J84,1)="O","M",IF(LEFT('Lane 6'!J84,1)="F","F",IF(LEFT('Lane 6'!J84,1)="G","F","ERROR")))))</f>
        <v>F</v>
      </c>
      <c r="E514" s="63" t="str">
        <f>PROPER('Lane 6'!G84)</f>
        <v/>
      </c>
      <c r="F514" s="63" t="str">
        <f>PROPER('Lane 6'!H84)</f>
        <v/>
      </c>
      <c r="G514" s="64" t="e">
        <f>VLOOKUP(Instructions!$I$29,Clubs_Info,3,FALSE)</f>
        <v>#N/A</v>
      </c>
      <c r="H514" s="65">
        <f>'Lane 6'!I84</f>
        <v>0</v>
      </c>
      <c r="I514" s="63">
        <f>'Lane 6'!F84</f>
        <v>0</v>
      </c>
      <c r="J514" s="62" t="str">
        <f t="shared" si="25"/>
        <v>1900/01/00</v>
      </c>
      <c r="K514" s="70"/>
      <c r="L514" s="85" t="str">
        <f t="shared" si="26"/>
        <v/>
      </c>
    </row>
    <row r="515" spans="2:12" s="54" customFormat="1" x14ac:dyDescent="0.2">
      <c r="B515" s="62">
        <v>6</v>
      </c>
      <c r="C515" s="54">
        <v>53</v>
      </c>
      <c r="D515" s="63" t="str">
        <f>IF(LEFT('Lane 6'!J85,1)="M","M",IF(LEFT('Lane 6'!J85,1)="B","M",IF(LEFT('Lane 6'!J85,1)="O","M",IF(LEFT('Lane 6'!J85,1)="F","F",IF(LEFT('Lane 6'!J85,1)="G","F","ERROR")))))</f>
        <v>M</v>
      </c>
      <c r="E515" s="63" t="str">
        <f>PROPER('Lane 6'!G85)</f>
        <v/>
      </c>
      <c r="F515" s="63" t="str">
        <f>PROPER('Lane 6'!H85)</f>
        <v/>
      </c>
      <c r="G515" s="64" t="e">
        <f>VLOOKUP(Instructions!$I$29,Clubs_Info,3,FALSE)</f>
        <v>#N/A</v>
      </c>
      <c r="H515" s="65">
        <f>'Lane 6'!I85</f>
        <v>0</v>
      </c>
      <c r="I515" s="63">
        <f>'Lane 6'!F85</f>
        <v>0</v>
      </c>
      <c r="J515" s="62" t="str">
        <f t="shared" si="25"/>
        <v>1900/01/00</v>
      </c>
      <c r="K515" s="70"/>
      <c r="L515" s="85" t="str">
        <f t="shared" si="26"/>
        <v/>
      </c>
    </row>
    <row r="516" spans="2:12" s="54" customFormat="1" x14ac:dyDescent="0.2">
      <c r="B516" s="62">
        <v>6</v>
      </c>
      <c r="C516" s="54">
        <v>53</v>
      </c>
      <c r="D516" s="63" t="str">
        <f>IF(LEFT('Lane 6'!J86,1)="M","M",IF(LEFT('Lane 6'!J86,1)="B","M",IF(LEFT('Lane 6'!J86,1)="O","M",IF(LEFT('Lane 6'!J86,1)="F","F",IF(LEFT('Lane 6'!J86,1)="G","F","ERROR")))))</f>
        <v>F</v>
      </c>
      <c r="E516" s="63" t="str">
        <f>PROPER('Lane 6'!G86)</f>
        <v/>
      </c>
      <c r="F516" s="63" t="str">
        <f>PROPER('Lane 6'!H86)</f>
        <v/>
      </c>
      <c r="G516" s="64" t="e">
        <f>VLOOKUP(Instructions!$I$29,Clubs_Info,3,FALSE)</f>
        <v>#N/A</v>
      </c>
      <c r="H516" s="65">
        <f>'Lane 6'!I86</f>
        <v>0</v>
      </c>
      <c r="I516" s="63">
        <f>'Lane 6'!F86</f>
        <v>0</v>
      </c>
      <c r="J516" s="62" t="str">
        <f t="shared" si="25"/>
        <v>1900/01/00</v>
      </c>
      <c r="K516" s="70"/>
      <c r="L516" s="85" t="str">
        <f t="shared" si="26"/>
        <v/>
      </c>
    </row>
    <row r="517" spans="2:12" s="54" customFormat="1" x14ac:dyDescent="0.2">
      <c r="B517" s="62">
        <v>6</v>
      </c>
      <c r="C517" s="54">
        <v>53</v>
      </c>
      <c r="D517" s="63" t="str">
        <f>IF(LEFT('Lane 6'!J87,1)="M","M",IF(LEFT('Lane 6'!J87,1)="B","M",IF(LEFT('Lane 6'!J87,1)="O","M",IF(LEFT('Lane 6'!J87,1)="F","F",IF(LEFT('Lane 6'!J87,1)="G","F","ERROR")))))</f>
        <v>M</v>
      </c>
      <c r="E517" s="63" t="str">
        <f>PROPER('Lane 6'!G87)</f>
        <v/>
      </c>
      <c r="F517" s="63" t="str">
        <f>PROPER('Lane 6'!H87)</f>
        <v/>
      </c>
      <c r="G517" s="64" t="e">
        <f>VLOOKUP(Instructions!$I$29,Clubs_Info,3,FALSE)</f>
        <v>#N/A</v>
      </c>
      <c r="H517" s="65">
        <f>'Lane 6'!I87</f>
        <v>0</v>
      </c>
      <c r="I517" s="63">
        <f>'Lane 6'!F87</f>
        <v>0</v>
      </c>
      <c r="J517" s="62" t="str">
        <f t="shared" si="25"/>
        <v>1900/01/00</v>
      </c>
      <c r="K517" s="70"/>
      <c r="L517" s="85" t="str">
        <f t="shared" si="26"/>
        <v/>
      </c>
    </row>
    <row r="518" spans="2:12" s="54" customFormat="1" x14ac:dyDescent="0.2">
      <c r="B518" s="62">
        <v>6</v>
      </c>
      <c r="C518" s="54">
        <v>53</v>
      </c>
      <c r="D518" s="63" t="str">
        <f>IF(LEFT('Lane 6'!J88,1)="M","M",IF(LEFT('Lane 6'!J88,1)="B","M",IF(LEFT('Lane 6'!J88,1)="O","M",IF(LEFT('Lane 6'!J88,1)="F","F",IF(LEFT('Lane 6'!J88,1)="G","F","ERROR")))))</f>
        <v>F</v>
      </c>
      <c r="E518" s="63" t="str">
        <f>PROPER('Lane 6'!G88)</f>
        <v/>
      </c>
      <c r="F518" s="63" t="str">
        <f>PROPER('Lane 6'!H88)</f>
        <v/>
      </c>
      <c r="G518" s="64" t="e">
        <f>VLOOKUP(Instructions!$I$29,Clubs_Info,3,FALSE)</f>
        <v>#N/A</v>
      </c>
      <c r="H518" s="65">
        <f>'Lane 6'!I88</f>
        <v>0</v>
      </c>
      <c r="I518" s="63">
        <f>'Lane 6'!F88</f>
        <v>0</v>
      </c>
      <c r="J518" s="62" t="str">
        <f t="shared" si="25"/>
        <v>1900/01/00</v>
      </c>
      <c r="K518" s="70"/>
      <c r="L518" s="86" t="str">
        <f t="shared" si="26"/>
        <v/>
      </c>
    </row>
    <row r="519" spans="2:12" s="54" customFormat="1" x14ac:dyDescent="0.2"/>
    <row r="520" spans="2:12" s="54" customFormat="1" x14ac:dyDescent="0.2"/>
    <row r="521" spans="2:12" s="54" customFormat="1" x14ac:dyDescent="0.2"/>
    <row r="522" spans="2:12" s="54" customFormat="1" x14ac:dyDescent="0.2"/>
    <row r="523" spans="2:12" s="54" customFormat="1" x14ac:dyDescent="0.2"/>
    <row r="524" spans="2:12" s="54" customFormat="1" x14ac:dyDescent="0.2"/>
    <row r="525" spans="2:12" s="54" customFormat="1" x14ac:dyDescent="0.2"/>
    <row r="526" spans="2:12" s="54" customFormat="1" x14ac:dyDescent="0.2"/>
    <row r="527" spans="2:12" s="54" customFormat="1" x14ac:dyDescent="0.2"/>
    <row r="528" spans="2:12" s="54" customFormat="1" x14ac:dyDescent="0.2"/>
    <row r="529" s="54" customFormat="1" x14ac:dyDescent="0.2"/>
    <row r="530" s="54" customFormat="1" x14ac:dyDescent="0.2"/>
    <row r="531" s="54" customFormat="1" x14ac:dyDescent="0.2"/>
    <row r="532" s="54" customFormat="1" x14ac:dyDescent="0.2"/>
    <row r="533" s="54" customFormat="1" x14ac:dyDescent="0.2"/>
    <row r="534" s="54" customFormat="1" x14ac:dyDescent="0.2"/>
    <row r="535" s="54" customFormat="1" x14ac:dyDescent="0.2"/>
    <row r="536" s="54" customFormat="1" x14ac:dyDescent="0.2"/>
    <row r="537" s="54" customFormat="1" x14ac:dyDescent="0.2"/>
    <row r="538" s="54" customFormat="1" x14ac:dyDescent="0.2"/>
    <row r="539" s="54" customFormat="1" x14ac:dyDescent="0.2"/>
    <row r="540" s="54" customFormat="1" x14ac:dyDescent="0.2"/>
    <row r="541" s="54" customFormat="1" x14ac:dyDescent="0.2"/>
    <row r="542" s="54" customFormat="1" x14ac:dyDescent="0.2"/>
    <row r="543" s="54" customFormat="1" x14ac:dyDescent="0.2"/>
    <row r="544" s="54" customFormat="1" x14ac:dyDescent="0.2"/>
    <row r="545" s="54" customFormat="1" x14ac:dyDescent="0.2"/>
    <row r="546" s="54" customFormat="1" x14ac:dyDescent="0.2"/>
    <row r="547" s="54" customFormat="1" x14ac:dyDescent="0.2"/>
    <row r="548" s="54" customFormat="1" x14ac:dyDescent="0.2"/>
    <row r="549" s="54" customFormat="1" x14ac:dyDescent="0.2"/>
    <row r="550" s="54" customFormat="1" x14ac:dyDescent="0.2"/>
  </sheetData>
  <sheetProtection algorithmName="SHA-512" hashValue="cdXMuug1X7KEznSDUBv+ziOMdVLwoT+VfA3xK3CyYCzpAUCzg6rma0bHGtM+bcYdmLSItTy0WnGr0s7X1wxLlw==" saltValue="m1Id5KA4R8lrwOdV9KxYXw==" spinCount="100000" sheet="1" selectLockedCells="1"/>
  <mergeCells count="1">
    <mergeCell ref="N3:R17"/>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10DF-4EF6-42D8-8C1D-635EA29246A4}">
  <dimension ref="B1:AA56"/>
  <sheetViews>
    <sheetView workbookViewId="0">
      <selection activeCell="G4" sqref="G4"/>
    </sheetView>
  </sheetViews>
  <sheetFormatPr defaultRowHeight="12.75" x14ac:dyDescent="0.2"/>
  <cols>
    <col min="1" max="1" width="3.140625" style="103" customWidth="1"/>
    <col min="2" max="2" width="5.5703125" style="103" bestFit="1" customWidth="1"/>
    <col min="3" max="3" width="5" style="103" bestFit="1" customWidth="1"/>
    <col min="4" max="16384" width="9.140625" style="103"/>
  </cols>
  <sheetData>
    <row r="1" spans="2:27" ht="21" thickBot="1" x14ac:dyDescent="0.35">
      <c r="B1" s="205" t="s">
        <v>199</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row>
    <row r="2" spans="2:27" x14ac:dyDescent="0.2">
      <c r="B2" s="116"/>
      <c r="C2" s="117"/>
      <c r="D2" s="206" t="s">
        <v>2</v>
      </c>
      <c r="E2" s="207"/>
      <c r="F2" s="208"/>
      <c r="G2" s="209"/>
      <c r="H2" s="206" t="s">
        <v>7</v>
      </c>
      <c r="I2" s="207"/>
      <c r="J2" s="208"/>
      <c r="K2" s="209"/>
      <c r="L2" s="206" t="s">
        <v>36</v>
      </c>
      <c r="M2" s="207"/>
      <c r="N2" s="208"/>
      <c r="O2" s="209"/>
      <c r="P2" s="206" t="s">
        <v>8</v>
      </c>
      <c r="Q2" s="207"/>
      <c r="R2" s="208"/>
      <c r="S2" s="209"/>
      <c r="T2" s="206" t="s">
        <v>9</v>
      </c>
      <c r="U2" s="207"/>
      <c r="V2" s="208"/>
      <c r="W2" s="209"/>
      <c r="X2" s="206" t="s">
        <v>10</v>
      </c>
      <c r="Y2" s="207"/>
      <c r="Z2" s="208"/>
      <c r="AA2" s="209"/>
    </row>
    <row r="3" spans="2:27" x14ac:dyDescent="0.2">
      <c r="B3" s="108" t="s">
        <v>1</v>
      </c>
      <c r="C3" s="109" t="s">
        <v>200</v>
      </c>
      <c r="D3" s="108" t="s">
        <v>205</v>
      </c>
      <c r="E3" s="104" t="s">
        <v>206</v>
      </c>
      <c r="F3" s="106"/>
      <c r="G3" s="109" t="s">
        <v>204</v>
      </c>
      <c r="H3" s="108" t="s">
        <v>205</v>
      </c>
      <c r="I3" s="104" t="s">
        <v>206</v>
      </c>
      <c r="J3" s="106"/>
      <c r="K3" s="109" t="s">
        <v>204</v>
      </c>
      <c r="L3" s="108" t="s">
        <v>205</v>
      </c>
      <c r="M3" s="104" t="s">
        <v>206</v>
      </c>
      <c r="N3" s="106"/>
      <c r="O3" s="109" t="s">
        <v>204</v>
      </c>
      <c r="P3" s="108" t="s">
        <v>205</v>
      </c>
      <c r="Q3" s="104" t="s">
        <v>206</v>
      </c>
      <c r="R3" s="106"/>
      <c r="S3" s="109" t="s">
        <v>204</v>
      </c>
      <c r="T3" s="108" t="s">
        <v>205</v>
      </c>
      <c r="U3" s="104" t="s">
        <v>206</v>
      </c>
      <c r="V3" s="106"/>
      <c r="W3" s="109" t="s">
        <v>204</v>
      </c>
      <c r="X3" s="108" t="s">
        <v>205</v>
      </c>
      <c r="Y3" s="104" t="s">
        <v>206</v>
      </c>
      <c r="Z3" s="106"/>
      <c r="AA3" s="109" t="s">
        <v>204</v>
      </c>
    </row>
    <row r="4" spans="2:27" x14ac:dyDescent="0.2">
      <c r="B4" s="110">
        <f>'Results Input'!A7</f>
        <v>1</v>
      </c>
      <c r="C4" s="111" t="str">
        <f>'Results Input'!B7</f>
        <v>I</v>
      </c>
      <c r="D4" s="110" t="str">
        <f>IF('Lane 1'!G3="","",'Lane 1'!G3)</f>
        <v/>
      </c>
      <c r="E4" s="105" t="str">
        <f>IF('Lane 1'!H3="","",'Lane 1'!H3)</f>
        <v/>
      </c>
      <c r="F4" s="107"/>
      <c r="G4" s="111" t="str">
        <f t="shared" ref="G4:G33" si="0">IF(C4="I",CONCATENATE(PROPER(D4)," ",PROPER(E4)),IF(C4="R","",""))</f>
        <v xml:space="preserve"> </v>
      </c>
      <c r="H4" s="110" t="str">
        <f>IF('Lane 2'!G3="","",'Lane 2'!G3)</f>
        <v/>
      </c>
      <c r="I4" s="105" t="str">
        <f>IF('Lane 2'!H3="","",'Lane 2'!H3)</f>
        <v/>
      </c>
      <c r="J4" s="107"/>
      <c r="K4" s="111" t="str">
        <f>IF(C4="I",CONCATENATE(PROPER(H4)," ",PROPER(I4)),IF(C4="R","",""))</f>
        <v xml:space="preserve"> </v>
      </c>
      <c r="L4" s="110" t="str">
        <f>IF('Lane 3'!G3="","",'Lane 3'!G3)</f>
        <v/>
      </c>
      <c r="M4" s="105" t="str">
        <f>IF('Lane 3'!H3="","",'Lane 3'!H3)</f>
        <v/>
      </c>
      <c r="N4" s="107"/>
      <c r="O4" s="111" t="str">
        <f t="shared" ref="O4:O54" si="1">IF(C4="I",CONCATENATE(PROPER(L4)," ",PROPER(M4)),IF(C4="R","",""))</f>
        <v xml:space="preserve"> </v>
      </c>
      <c r="P4" s="110" t="str">
        <f>IF('Lane 4'!G3="","",'Lane 4'!G3)</f>
        <v/>
      </c>
      <c r="Q4" s="105" t="str">
        <f>IF('Lane 4'!H3="","",'Lane 4'!H3)</f>
        <v/>
      </c>
      <c r="R4" s="107"/>
      <c r="S4" s="111" t="str">
        <f>IF(C4="I",CONCATENATE(PROPER(P4)," ",PROPER(Q4)),IF(C4="R","",""))</f>
        <v xml:space="preserve"> </v>
      </c>
      <c r="T4" s="110" t="str">
        <f>IF('Lane 5'!G3="","",'Lane 5'!G3)</f>
        <v/>
      </c>
      <c r="U4" s="105" t="str">
        <f>IF('Lane 5'!H3="","",'Lane 5'!H3)</f>
        <v/>
      </c>
      <c r="V4" s="107"/>
      <c r="W4" s="111" t="str">
        <f t="shared" ref="W4:W54" si="2">IF(C4="I",CONCATENATE(PROPER(T4)," ",PROPER(U4)),IF(C4="R","",""))</f>
        <v xml:space="preserve"> </v>
      </c>
      <c r="X4" s="110" t="str">
        <f>IF('Lane 6'!G3="","",'Lane 6'!G3)</f>
        <v/>
      </c>
      <c r="Y4" s="105" t="str">
        <f>IF('Lane 6'!H3="","",'Lane 6'!H3)</f>
        <v/>
      </c>
      <c r="Z4" s="107"/>
      <c r="AA4" s="111" t="str">
        <f>IF(C4="I",CONCATENATE(PROPER(X4)," ",PROPER(Y4)),IF(C4="R","",""))</f>
        <v xml:space="preserve"> </v>
      </c>
    </row>
    <row r="5" spans="2:27" x14ac:dyDescent="0.2">
      <c r="B5" s="110">
        <f>'Results Input'!A8</f>
        <v>2</v>
      </c>
      <c r="C5" s="111" t="str">
        <f>'Results Input'!B8</f>
        <v>I</v>
      </c>
      <c r="D5" s="110" t="str">
        <f>IF('Lane 1'!G4="","",'Lane 1'!G4)</f>
        <v/>
      </c>
      <c r="E5" s="105" t="str">
        <f>IF('Lane 1'!H4="","",'Lane 1'!H4)</f>
        <v/>
      </c>
      <c r="F5" s="107"/>
      <c r="G5" s="111" t="str">
        <f t="shared" si="0"/>
        <v xml:space="preserve"> </v>
      </c>
      <c r="H5" s="110" t="str">
        <f>IF('Lane 2'!G4="","",'Lane 2'!G4)</f>
        <v/>
      </c>
      <c r="I5" s="105" t="str">
        <f>IF('Lane 2'!H4="","",'Lane 2'!H4)</f>
        <v/>
      </c>
      <c r="J5" s="107"/>
      <c r="K5" s="111" t="str">
        <f t="shared" ref="K5:K55" si="3">IF(C5="I",CONCATENATE(PROPER(H5)," ",PROPER(I5)),IF(C5="R","",""))</f>
        <v xml:space="preserve"> </v>
      </c>
      <c r="L5" s="110" t="str">
        <f>IF('Lane 3'!G4="","",'Lane 3'!G4)</f>
        <v/>
      </c>
      <c r="M5" s="105" t="str">
        <f>IF('Lane 3'!H4="","",'Lane 3'!H4)</f>
        <v/>
      </c>
      <c r="N5" s="107"/>
      <c r="O5" s="111" t="str">
        <f t="shared" si="1"/>
        <v xml:space="preserve"> </v>
      </c>
      <c r="P5" s="110" t="str">
        <f>IF('Lane 4'!G4="","",'Lane 4'!G4)</f>
        <v/>
      </c>
      <c r="Q5" s="105" t="str">
        <f>IF('Lane 4'!H4="","",'Lane 4'!H4)</f>
        <v/>
      </c>
      <c r="R5" s="107"/>
      <c r="S5" s="111" t="str">
        <f t="shared" ref="S5:S55" si="4">IF(C5="I",CONCATENATE(PROPER(P5)," ",PROPER(Q5)),IF(C5="R","",""))</f>
        <v xml:space="preserve"> </v>
      </c>
      <c r="T5" s="110" t="str">
        <f>IF('Lane 5'!G4="","",'Lane 5'!G4)</f>
        <v/>
      </c>
      <c r="U5" s="105" t="str">
        <f>IF('Lane 5'!H4="","",'Lane 5'!H4)</f>
        <v/>
      </c>
      <c r="V5" s="107"/>
      <c r="W5" s="111" t="str">
        <f t="shared" si="2"/>
        <v xml:space="preserve"> </v>
      </c>
      <c r="X5" s="110" t="str">
        <f>IF('Lane 6'!G4="","",'Lane 6'!G4)</f>
        <v/>
      </c>
      <c r="Y5" s="105" t="str">
        <f>IF('Lane 6'!H4="","",'Lane 6'!H4)</f>
        <v/>
      </c>
      <c r="Z5" s="107"/>
      <c r="AA5" s="111" t="str">
        <f t="shared" ref="AA5:AA55" si="5">IF(C5="I",CONCATENATE(PROPER(X5)," ",PROPER(Y5)),IF(C5="R","",""))</f>
        <v xml:space="preserve"> </v>
      </c>
    </row>
    <row r="6" spans="2:27" x14ac:dyDescent="0.2">
      <c r="B6" s="110">
        <f>'Results Input'!A9</f>
        <v>3</v>
      </c>
      <c r="C6" s="111" t="str">
        <f>'Results Input'!B9</f>
        <v>I</v>
      </c>
      <c r="D6" s="110" t="str">
        <f>IF('Lane 1'!G5="","",'Lane 1'!G5)</f>
        <v/>
      </c>
      <c r="E6" s="105" t="str">
        <f>IF('Lane 1'!H5="","",'Lane 1'!H5)</f>
        <v/>
      </c>
      <c r="F6" s="107"/>
      <c r="G6" s="111" t="str">
        <f t="shared" si="0"/>
        <v xml:space="preserve"> </v>
      </c>
      <c r="H6" s="110" t="str">
        <f>IF('Lane 2'!G5="","",'Lane 2'!G5)</f>
        <v/>
      </c>
      <c r="I6" s="105" t="str">
        <f>IF('Lane 2'!H5="","",'Lane 2'!H5)</f>
        <v/>
      </c>
      <c r="J6" s="107"/>
      <c r="K6" s="111" t="str">
        <f t="shared" si="3"/>
        <v xml:space="preserve"> </v>
      </c>
      <c r="L6" s="110" t="str">
        <f>IF('Lane 3'!G5="","",'Lane 3'!G5)</f>
        <v/>
      </c>
      <c r="M6" s="105" t="str">
        <f>IF('Lane 3'!H5="","",'Lane 3'!H5)</f>
        <v/>
      </c>
      <c r="N6" s="107"/>
      <c r="O6" s="111" t="str">
        <f t="shared" si="1"/>
        <v xml:space="preserve"> </v>
      </c>
      <c r="P6" s="110" t="str">
        <f>IF('Lane 4'!G5="","",'Lane 4'!G5)</f>
        <v/>
      </c>
      <c r="Q6" s="105" t="str">
        <f>IF('Lane 4'!H5="","",'Lane 4'!H5)</f>
        <v/>
      </c>
      <c r="R6" s="107"/>
      <c r="S6" s="111" t="str">
        <f t="shared" si="4"/>
        <v xml:space="preserve"> </v>
      </c>
      <c r="T6" s="110" t="str">
        <f>IF('Lane 5'!G5="","",'Lane 5'!G5)</f>
        <v/>
      </c>
      <c r="U6" s="105" t="str">
        <f>IF('Lane 5'!H5="","",'Lane 5'!H5)</f>
        <v/>
      </c>
      <c r="V6" s="107"/>
      <c r="W6" s="111" t="str">
        <f t="shared" si="2"/>
        <v xml:space="preserve"> </v>
      </c>
      <c r="X6" s="110" t="str">
        <f>IF('Lane 6'!G5="","",'Lane 6'!G5)</f>
        <v/>
      </c>
      <c r="Y6" s="105" t="str">
        <f>IF('Lane 6'!H5="","",'Lane 6'!H5)</f>
        <v/>
      </c>
      <c r="Z6" s="107"/>
      <c r="AA6" s="111" t="str">
        <f t="shared" si="5"/>
        <v xml:space="preserve"> </v>
      </c>
    </row>
    <row r="7" spans="2:27" x14ac:dyDescent="0.2">
      <c r="B7" s="110">
        <f>'Results Input'!A10</f>
        <v>4</v>
      </c>
      <c r="C7" s="111" t="str">
        <f>'Results Input'!B10</f>
        <v>I</v>
      </c>
      <c r="D7" s="110" t="str">
        <f>IF('Lane 1'!G6="","",'Lane 1'!G6)</f>
        <v/>
      </c>
      <c r="E7" s="105" t="str">
        <f>IF('Lane 1'!H6="","",'Lane 1'!H6)</f>
        <v/>
      </c>
      <c r="F7" s="107"/>
      <c r="G7" s="111" t="str">
        <f t="shared" si="0"/>
        <v xml:space="preserve"> </v>
      </c>
      <c r="H7" s="110" t="str">
        <f>IF('Lane 2'!G6="","",'Lane 2'!G6)</f>
        <v/>
      </c>
      <c r="I7" s="105" t="str">
        <f>IF('Lane 2'!H6="","",'Lane 2'!H6)</f>
        <v/>
      </c>
      <c r="J7" s="107"/>
      <c r="K7" s="111" t="str">
        <f t="shared" si="3"/>
        <v xml:space="preserve"> </v>
      </c>
      <c r="L7" s="110" t="str">
        <f>IF('Lane 3'!G6="","",'Lane 3'!G6)</f>
        <v/>
      </c>
      <c r="M7" s="105" t="str">
        <f>IF('Lane 3'!H6="","",'Lane 3'!H6)</f>
        <v/>
      </c>
      <c r="N7" s="107"/>
      <c r="O7" s="111" t="str">
        <f t="shared" si="1"/>
        <v xml:space="preserve"> </v>
      </c>
      <c r="P7" s="110" t="str">
        <f>IF('Lane 4'!G6="","",'Lane 4'!G6)</f>
        <v/>
      </c>
      <c r="Q7" s="105" t="str">
        <f>IF('Lane 4'!H6="","",'Lane 4'!H6)</f>
        <v/>
      </c>
      <c r="R7" s="107"/>
      <c r="S7" s="111" t="str">
        <f t="shared" si="4"/>
        <v xml:space="preserve"> </v>
      </c>
      <c r="T7" s="110" t="str">
        <f>IF('Lane 5'!G6="","",'Lane 5'!G6)</f>
        <v/>
      </c>
      <c r="U7" s="105" t="str">
        <f>IF('Lane 5'!H6="","",'Lane 5'!H6)</f>
        <v/>
      </c>
      <c r="V7" s="107"/>
      <c r="W7" s="111" t="str">
        <f t="shared" si="2"/>
        <v xml:space="preserve"> </v>
      </c>
      <c r="X7" s="110" t="str">
        <f>IF('Lane 6'!G6="","",'Lane 6'!G6)</f>
        <v/>
      </c>
      <c r="Y7" s="105" t="str">
        <f>IF('Lane 6'!H6="","",'Lane 6'!H6)</f>
        <v/>
      </c>
      <c r="Z7" s="107"/>
      <c r="AA7" s="111" t="str">
        <f t="shared" si="5"/>
        <v xml:space="preserve"> </v>
      </c>
    </row>
    <row r="8" spans="2:27" x14ac:dyDescent="0.2">
      <c r="B8" s="110">
        <f>'Results Input'!A11</f>
        <v>5</v>
      </c>
      <c r="C8" s="111" t="str">
        <f>'Results Input'!B11</f>
        <v>I</v>
      </c>
      <c r="D8" s="110" t="str">
        <f>IF('Lane 1'!G7="","",'Lane 1'!G7)</f>
        <v/>
      </c>
      <c r="E8" s="105" t="str">
        <f>IF('Lane 1'!H7="","",'Lane 1'!H7)</f>
        <v/>
      </c>
      <c r="F8" s="107"/>
      <c r="G8" s="111" t="str">
        <f t="shared" si="0"/>
        <v xml:space="preserve"> </v>
      </c>
      <c r="H8" s="110" t="str">
        <f>IF('Lane 2'!G7="","",'Lane 2'!G7)</f>
        <v/>
      </c>
      <c r="I8" s="105" t="str">
        <f>IF('Lane 2'!H7="","",'Lane 2'!H7)</f>
        <v/>
      </c>
      <c r="J8" s="107"/>
      <c r="K8" s="111" t="str">
        <f t="shared" si="3"/>
        <v xml:space="preserve"> </v>
      </c>
      <c r="L8" s="110" t="str">
        <f>IF('Lane 3'!G7="","",'Lane 3'!G7)</f>
        <v/>
      </c>
      <c r="M8" s="105" t="str">
        <f>IF('Lane 3'!H7="","",'Lane 3'!H7)</f>
        <v/>
      </c>
      <c r="N8" s="107"/>
      <c r="O8" s="111" t="str">
        <f t="shared" si="1"/>
        <v xml:space="preserve"> </v>
      </c>
      <c r="P8" s="110" t="str">
        <f>IF('Lane 4'!G7="","",'Lane 4'!G7)</f>
        <v/>
      </c>
      <c r="Q8" s="105" t="str">
        <f>IF('Lane 4'!H7="","",'Lane 4'!H7)</f>
        <v/>
      </c>
      <c r="R8" s="107"/>
      <c r="S8" s="111" t="str">
        <f t="shared" si="4"/>
        <v xml:space="preserve"> </v>
      </c>
      <c r="T8" s="110" t="str">
        <f>IF('Lane 5'!G7="","",'Lane 5'!G7)</f>
        <v/>
      </c>
      <c r="U8" s="105" t="str">
        <f>IF('Lane 5'!H7="","",'Lane 5'!H7)</f>
        <v/>
      </c>
      <c r="V8" s="107"/>
      <c r="W8" s="111" t="str">
        <f t="shared" si="2"/>
        <v xml:space="preserve"> </v>
      </c>
      <c r="X8" s="110" t="str">
        <f>IF('Lane 6'!G7="","",'Lane 6'!G7)</f>
        <v/>
      </c>
      <c r="Y8" s="105" t="str">
        <f>IF('Lane 6'!H7="","",'Lane 6'!H7)</f>
        <v/>
      </c>
      <c r="Z8" s="107"/>
      <c r="AA8" s="111" t="str">
        <f t="shared" si="5"/>
        <v xml:space="preserve"> </v>
      </c>
    </row>
    <row r="9" spans="2:27" x14ac:dyDescent="0.2">
      <c r="B9" s="110">
        <f>'Results Input'!A12</f>
        <v>6</v>
      </c>
      <c r="C9" s="111" t="str">
        <f>'Results Input'!B12</f>
        <v>I</v>
      </c>
      <c r="D9" s="110" t="str">
        <f>IF('Lane 1'!G8="","",'Lane 1'!G8)</f>
        <v/>
      </c>
      <c r="E9" s="105" t="str">
        <f>IF('Lane 1'!H8="","",'Lane 1'!H8)</f>
        <v/>
      </c>
      <c r="F9" s="107"/>
      <c r="G9" s="111" t="str">
        <f t="shared" si="0"/>
        <v xml:space="preserve"> </v>
      </c>
      <c r="H9" s="110" t="str">
        <f>IF('Lane 2'!G8="","",'Lane 2'!G8)</f>
        <v/>
      </c>
      <c r="I9" s="105" t="str">
        <f>IF('Lane 2'!H8="","",'Lane 2'!H8)</f>
        <v/>
      </c>
      <c r="J9" s="107"/>
      <c r="K9" s="111" t="str">
        <f t="shared" si="3"/>
        <v xml:space="preserve"> </v>
      </c>
      <c r="L9" s="110" t="str">
        <f>IF('Lane 3'!G8="","",'Lane 3'!G8)</f>
        <v/>
      </c>
      <c r="M9" s="105" t="str">
        <f>IF('Lane 3'!H8="","",'Lane 3'!H8)</f>
        <v/>
      </c>
      <c r="N9" s="107"/>
      <c r="O9" s="111" t="str">
        <f t="shared" si="1"/>
        <v xml:space="preserve"> </v>
      </c>
      <c r="P9" s="110" t="str">
        <f>IF('Lane 4'!G8="","",'Lane 4'!G8)</f>
        <v/>
      </c>
      <c r="Q9" s="105" t="str">
        <f>IF('Lane 4'!H8="","",'Lane 4'!H8)</f>
        <v/>
      </c>
      <c r="R9" s="107"/>
      <c r="S9" s="111" t="str">
        <f t="shared" si="4"/>
        <v xml:space="preserve"> </v>
      </c>
      <c r="T9" s="110" t="str">
        <f>IF('Lane 5'!G8="","",'Lane 5'!G8)</f>
        <v/>
      </c>
      <c r="U9" s="105" t="str">
        <f>IF('Lane 5'!H8="","",'Lane 5'!H8)</f>
        <v/>
      </c>
      <c r="V9" s="107"/>
      <c r="W9" s="111" t="str">
        <f t="shared" si="2"/>
        <v xml:space="preserve"> </v>
      </c>
      <c r="X9" s="110" t="str">
        <f>IF('Lane 6'!G8="","",'Lane 6'!G8)</f>
        <v/>
      </c>
      <c r="Y9" s="105" t="str">
        <f>IF('Lane 6'!H8="","",'Lane 6'!H8)</f>
        <v/>
      </c>
      <c r="Z9" s="107"/>
      <c r="AA9" s="111" t="str">
        <f t="shared" si="5"/>
        <v xml:space="preserve"> </v>
      </c>
    </row>
    <row r="10" spans="2:27" x14ac:dyDescent="0.2">
      <c r="B10" s="110">
        <f>'Results Input'!A13</f>
        <v>7</v>
      </c>
      <c r="C10" s="111" t="str">
        <f>'Results Input'!B13</f>
        <v>R</v>
      </c>
      <c r="D10" s="110" t="str">
        <f>IF('Lane 1'!G9="","",'Lane 1'!G9)</f>
        <v/>
      </c>
      <c r="E10" s="105" t="str">
        <f>IF('Lane 1'!H9="","",'Lane 1'!H9)</f>
        <v/>
      </c>
      <c r="F10" s="107"/>
      <c r="G10" s="111" t="str">
        <f t="shared" si="0"/>
        <v/>
      </c>
      <c r="H10" s="110" t="str">
        <f>IF('Lane 2'!G9="","",'Lane 2'!G9)</f>
        <v/>
      </c>
      <c r="I10" s="105" t="str">
        <f>IF('Lane 2'!H9="","",'Lane 2'!H9)</f>
        <v/>
      </c>
      <c r="J10" s="107"/>
      <c r="K10" s="111" t="str">
        <f t="shared" si="3"/>
        <v/>
      </c>
      <c r="L10" s="110" t="str">
        <f>IF('Lane 3'!G9="","",'Lane 3'!G9)</f>
        <v/>
      </c>
      <c r="M10" s="105" t="str">
        <f>IF('Lane 3'!H9="","",'Lane 3'!H9)</f>
        <v/>
      </c>
      <c r="N10" s="107"/>
      <c r="O10" s="111" t="str">
        <f t="shared" si="1"/>
        <v/>
      </c>
      <c r="P10" s="110" t="str">
        <f>IF('Lane 4'!G9="","",'Lane 4'!G9)</f>
        <v/>
      </c>
      <c r="Q10" s="105" t="str">
        <f>IF('Lane 4'!H9="","",'Lane 4'!H9)</f>
        <v/>
      </c>
      <c r="R10" s="107"/>
      <c r="S10" s="111" t="str">
        <f t="shared" si="4"/>
        <v/>
      </c>
      <c r="T10" s="110" t="str">
        <f>IF('Lane 5'!G9="","",'Lane 5'!G9)</f>
        <v/>
      </c>
      <c r="U10" s="105" t="str">
        <f>IF('Lane 5'!H9="","",'Lane 5'!H9)</f>
        <v/>
      </c>
      <c r="V10" s="107"/>
      <c r="W10" s="111" t="str">
        <f t="shared" si="2"/>
        <v/>
      </c>
      <c r="X10" s="110" t="str">
        <f>IF('Lane 6'!G9="","",'Lane 6'!G9)</f>
        <v/>
      </c>
      <c r="Y10" s="105" t="str">
        <f>IF('Lane 6'!H9="","",'Lane 6'!H9)</f>
        <v/>
      </c>
      <c r="Z10" s="107"/>
      <c r="AA10" s="111" t="str">
        <f t="shared" si="5"/>
        <v/>
      </c>
    </row>
    <row r="11" spans="2:27" x14ac:dyDescent="0.2">
      <c r="B11" s="110">
        <f>'Results Input'!A14</f>
        <v>8</v>
      </c>
      <c r="C11" s="111" t="str">
        <f>'Results Input'!B14</f>
        <v>R</v>
      </c>
      <c r="D11" s="110" t="str">
        <f>IF('Lane 1'!G13="","",'Lane 1'!G13)</f>
        <v/>
      </c>
      <c r="E11" s="105" t="str">
        <f>IF('Lane 1'!H13="","",'Lane 1'!H13)</f>
        <v/>
      </c>
      <c r="F11" s="107"/>
      <c r="G11" s="111" t="str">
        <f t="shared" si="0"/>
        <v/>
      </c>
      <c r="H11" s="110" t="str">
        <f>IF('Lane 2'!G13="","",'Lane 2'!G13)</f>
        <v/>
      </c>
      <c r="I11" s="105" t="str">
        <f>IF('Lane 2'!H13="","",'Lane 2'!H13)</f>
        <v/>
      </c>
      <c r="J11" s="107"/>
      <c r="K11" s="111" t="str">
        <f t="shared" si="3"/>
        <v/>
      </c>
      <c r="L11" s="110" t="str">
        <f>IF('Lane 3'!G13="","",'Lane 3'!G13)</f>
        <v/>
      </c>
      <c r="M11" s="105" t="str">
        <f>IF('Lane 3'!H13="","",'Lane 3'!H13)</f>
        <v/>
      </c>
      <c r="N11" s="107"/>
      <c r="O11" s="111" t="str">
        <f t="shared" si="1"/>
        <v/>
      </c>
      <c r="P11" s="110" t="str">
        <f>IF('Lane 4'!G13="","",'Lane 4'!G13)</f>
        <v/>
      </c>
      <c r="Q11" s="105" t="str">
        <f>IF('Lane 4'!H13="","",'Lane 4'!H13)</f>
        <v/>
      </c>
      <c r="R11" s="107"/>
      <c r="S11" s="111" t="str">
        <f t="shared" si="4"/>
        <v/>
      </c>
      <c r="T11" s="110" t="str">
        <f>IF('Lane 5'!G13="","",'Lane 5'!G13)</f>
        <v/>
      </c>
      <c r="U11" s="105" t="str">
        <f>IF('Lane 5'!H13="","",'Lane 5'!H13)</f>
        <v/>
      </c>
      <c r="V11" s="107"/>
      <c r="W11" s="111" t="str">
        <f t="shared" si="2"/>
        <v/>
      </c>
      <c r="X11" s="110" t="str">
        <f>IF('Lane 6'!G13="","",'Lane 6'!G13)</f>
        <v/>
      </c>
      <c r="Y11" s="105" t="str">
        <f>IF('Lane 6'!H13="","",'Lane 6'!H13)</f>
        <v/>
      </c>
      <c r="Z11" s="107"/>
      <c r="AA11" s="111" t="str">
        <f t="shared" si="5"/>
        <v/>
      </c>
    </row>
    <row r="12" spans="2:27" x14ac:dyDescent="0.2">
      <c r="B12" s="110">
        <f>'Results Input'!A15</f>
        <v>9</v>
      </c>
      <c r="C12" s="111" t="str">
        <f>'Results Input'!B15</f>
        <v>R</v>
      </c>
      <c r="D12" s="110" t="str">
        <f>IF('Lane 1'!G17="","",'Lane 1'!G17)</f>
        <v/>
      </c>
      <c r="E12" s="105" t="str">
        <f>IF('Lane 1'!H17="","",'Lane 1'!H17)</f>
        <v/>
      </c>
      <c r="F12" s="107"/>
      <c r="G12" s="111" t="str">
        <f t="shared" si="0"/>
        <v/>
      </c>
      <c r="H12" s="110" t="str">
        <f>IF('Lane 2'!G17="","",'Lane 2'!G17)</f>
        <v/>
      </c>
      <c r="I12" s="105" t="str">
        <f>IF('Lane 2'!H17="","",'Lane 2'!H17)</f>
        <v/>
      </c>
      <c r="J12" s="107"/>
      <c r="K12" s="111" t="str">
        <f t="shared" si="3"/>
        <v/>
      </c>
      <c r="L12" s="110" t="str">
        <f>IF('Lane 3'!G17="","",'Lane 3'!G17)</f>
        <v/>
      </c>
      <c r="M12" s="105" t="str">
        <f>IF('Lane 3'!H17="","",'Lane 3'!H17)</f>
        <v/>
      </c>
      <c r="N12" s="107"/>
      <c r="O12" s="111" t="str">
        <f t="shared" si="1"/>
        <v/>
      </c>
      <c r="P12" s="110" t="str">
        <f>IF('Lane 4'!G17="","",'Lane 4'!G17)</f>
        <v/>
      </c>
      <c r="Q12" s="105" t="str">
        <f>IF('Lane 4'!H17="","",'Lane 4'!H17)</f>
        <v/>
      </c>
      <c r="R12" s="107"/>
      <c r="S12" s="111" t="str">
        <f t="shared" si="4"/>
        <v/>
      </c>
      <c r="T12" s="110" t="str">
        <f>IF('Lane 5'!G17="","",'Lane 5'!G17)</f>
        <v/>
      </c>
      <c r="U12" s="105" t="str">
        <f>IF('Lane 5'!H17="","",'Lane 5'!H17)</f>
        <v/>
      </c>
      <c r="V12" s="107"/>
      <c r="W12" s="111" t="str">
        <f t="shared" si="2"/>
        <v/>
      </c>
      <c r="X12" s="110" t="str">
        <f>IF('Lane 6'!G17="","",'Lane 6'!G17)</f>
        <v/>
      </c>
      <c r="Y12" s="105" t="str">
        <f>IF('Lane 6'!H17="","",'Lane 6'!H17)</f>
        <v/>
      </c>
      <c r="Z12" s="107"/>
      <c r="AA12" s="111" t="str">
        <f t="shared" si="5"/>
        <v/>
      </c>
    </row>
    <row r="13" spans="2:27" x14ac:dyDescent="0.2">
      <c r="B13" s="110">
        <f>'Results Input'!A16</f>
        <v>10</v>
      </c>
      <c r="C13" s="111" t="str">
        <f>'Results Input'!B16</f>
        <v>R</v>
      </c>
      <c r="D13" s="110" t="str">
        <f>IF('Lane 1'!G21="","",'Lane 1'!G21)</f>
        <v/>
      </c>
      <c r="E13" s="105" t="str">
        <f>IF('Lane 1'!H21="","",'Lane 1'!H21)</f>
        <v/>
      </c>
      <c r="F13" s="107"/>
      <c r="G13" s="111" t="str">
        <f t="shared" si="0"/>
        <v/>
      </c>
      <c r="H13" s="110" t="str">
        <f>IF('Lane 2'!G21="","",'Lane 2'!G21)</f>
        <v/>
      </c>
      <c r="I13" s="105" t="str">
        <f>IF('Lane 2'!H21="","",'Lane 2'!H21)</f>
        <v/>
      </c>
      <c r="J13" s="107"/>
      <c r="K13" s="111" t="str">
        <f t="shared" si="3"/>
        <v/>
      </c>
      <c r="L13" s="110" t="str">
        <f>IF('Lane 3'!G21="","",'Lane 3'!G21)</f>
        <v/>
      </c>
      <c r="M13" s="105" t="str">
        <f>IF('Lane 3'!H21="","",'Lane 3'!H21)</f>
        <v/>
      </c>
      <c r="N13" s="107"/>
      <c r="O13" s="111" t="str">
        <f t="shared" si="1"/>
        <v/>
      </c>
      <c r="P13" s="110" t="str">
        <f>IF('Lane 4'!G21="","",'Lane 4'!G21)</f>
        <v/>
      </c>
      <c r="Q13" s="105" t="str">
        <f>IF('Lane 4'!H21="","",'Lane 4'!H21)</f>
        <v/>
      </c>
      <c r="R13" s="107"/>
      <c r="S13" s="111" t="str">
        <f t="shared" si="4"/>
        <v/>
      </c>
      <c r="T13" s="110" t="str">
        <f>IF('Lane 5'!G21="","",'Lane 5'!G21)</f>
        <v/>
      </c>
      <c r="U13" s="105" t="str">
        <f>IF('Lane 5'!H21="","",'Lane 5'!H21)</f>
        <v/>
      </c>
      <c r="V13" s="107"/>
      <c r="W13" s="111" t="str">
        <f t="shared" si="2"/>
        <v/>
      </c>
      <c r="X13" s="110" t="str">
        <f>IF('Lane 6'!G21="","",'Lane 6'!G21)</f>
        <v/>
      </c>
      <c r="Y13" s="105" t="str">
        <f>IF('Lane 6'!H21="","",'Lane 6'!H21)</f>
        <v/>
      </c>
      <c r="Z13" s="107"/>
      <c r="AA13" s="111" t="str">
        <f t="shared" si="5"/>
        <v/>
      </c>
    </row>
    <row r="14" spans="2:27" x14ac:dyDescent="0.2">
      <c r="B14" s="110">
        <f>'Results Input'!A17</f>
        <v>11</v>
      </c>
      <c r="C14" s="111" t="str">
        <f>'Results Input'!B17</f>
        <v>I</v>
      </c>
      <c r="D14" s="110" t="str">
        <f>IF('Lane 1'!G25="","",'Lane 1'!G25)</f>
        <v/>
      </c>
      <c r="E14" s="105" t="str">
        <f>IF('Lane 1'!H25="","",'Lane 1'!H25)</f>
        <v/>
      </c>
      <c r="F14" s="107"/>
      <c r="G14" s="111" t="str">
        <f t="shared" si="0"/>
        <v xml:space="preserve"> </v>
      </c>
      <c r="H14" s="110" t="str">
        <f>IF('Lane 2'!G25="","",'Lane 2'!G25)</f>
        <v/>
      </c>
      <c r="I14" s="105" t="str">
        <f>IF('Lane 2'!H25="","",'Lane 2'!H25)</f>
        <v/>
      </c>
      <c r="J14" s="107"/>
      <c r="K14" s="111" t="str">
        <f t="shared" si="3"/>
        <v xml:space="preserve"> </v>
      </c>
      <c r="L14" s="110" t="str">
        <f>IF('Lane 3'!G25="","",'Lane 3'!G25)</f>
        <v/>
      </c>
      <c r="M14" s="105" t="str">
        <f>IF('Lane 3'!H25="","",'Lane 3'!H25)</f>
        <v/>
      </c>
      <c r="N14" s="107"/>
      <c r="O14" s="111" t="str">
        <f t="shared" si="1"/>
        <v xml:space="preserve"> </v>
      </c>
      <c r="P14" s="110" t="str">
        <f>IF('Lane 4'!G25="","",'Lane 4'!G25)</f>
        <v/>
      </c>
      <c r="Q14" s="105" t="str">
        <f>IF('Lane 4'!H25="","",'Lane 4'!H25)</f>
        <v/>
      </c>
      <c r="R14" s="107"/>
      <c r="S14" s="111" t="str">
        <f t="shared" si="4"/>
        <v xml:space="preserve"> </v>
      </c>
      <c r="T14" s="110" t="str">
        <f>IF('Lane 5'!G25="","",'Lane 5'!G25)</f>
        <v/>
      </c>
      <c r="U14" s="105" t="str">
        <f>IF('Lane 5'!H25="","",'Lane 5'!H25)</f>
        <v/>
      </c>
      <c r="V14" s="107"/>
      <c r="W14" s="111" t="str">
        <f t="shared" si="2"/>
        <v xml:space="preserve"> </v>
      </c>
      <c r="X14" s="110" t="str">
        <f>IF('Lane 6'!G25="","",'Lane 6'!G25)</f>
        <v/>
      </c>
      <c r="Y14" s="105" t="str">
        <f>IF('Lane 6'!H25="","",'Lane 6'!H25)</f>
        <v/>
      </c>
      <c r="Z14" s="107"/>
      <c r="AA14" s="111" t="str">
        <f t="shared" si="5"/>
        <v xml:space="preserve"> </v>
      </c>
    </row>
    <row r="15" spans="2:27" x14ac:dyDescent="0.2">
      <c r="B15" s="110">
        <f>'Results Input'!A18</f>
        <v>12</v>
      </c>
      <c r="C15" s="111" t="str">
        <f>'Results Input'!B18</f>
        <v>I</v>
      </c>
      <c r="D15" s="110" t="str">
        <f>IF('Lane 1'!G26="","",'Lane 1'!G26)</f>
        <v/>
      </c>
      <c r="E15" s="105" t="str">
        <f>IF('Lane 1'!H26="","",'Lane 1'!H26)</f>
        <v/>
      </c>
      <c r="F15" s="107"/>
      <c r="G15" s="111" t="str">
        <f t="shared" si="0"/>
        <v xml:space="preserve"> </v>
      </c>
      <c r="H15" s="110" t="str">
        <f>IF('Lane 2'!G26="","",'Lane 2'!G26)</f>
        <v/>
      </c>
      <c r="I15" s="105" t="str">
        <f>IF('Lane 2'!H26="","",'Lane 2'!H26)</f>
        <v/>
      </c>
      <c r="J15" s="107"/>
      <c r="K15" s="111" t="str">
        <f t="shared" si="3"/>
        <v xml:space="preserve"> </v>
      </c>
      <c r="L15" s="110" t="str">
        <f>IF('Lane 3'!G26="","",'Lane 3'!G26)</f>
        <v/>
      </c>
      <c r="M15" s="105" t="str">
        <f>IF('Lane 3'!H26="","",'Lane 3'!H26)</f>
        <v/>
      </c>
      <c r="N15" s="107"/>
      <c r="O15" s="111" t="str">
        <f t="shared" si="1"/>
        <v xml:space="preserve"> </v>
      </c>
      <c r="P15" s="110" t="str">
        <f>IF('Lane 4'!G26="","",'Lane 4'!G26)</f>
        <v/>
      </c>
      <c r="Q15" s="105" t="str">
        <f>IF('Lane 4'!H26="","",'Lane 4'!H26)</f>
        <v/>
      </c>
      <c r="R15" s="107"/>
      <c r="S15" s="111" t="str">
        <f t="shared" si="4"/>
        <v xml:space="preserve"> </v>
      </c>
      <c r="T15" s="110" t="str">
        <f>IF('Lane 5'!G26="","",'Lane 5'!G26)</f>
        <v/>
      </c>
      <c r="U15" s="105" t="str">
        <f>IF('Lane 5'!H26="","",'Lane 5'!H26)</f>
        <v/>
      </c>
      <c r="V15" s="107"/>
      <c r="W15" s="111" t="str">
        <f t="shared" si="2"/>
        <v xml:space="preserve"> </v>
      </c>
      <c r="X15" s="110" t="str">
        <f>IF('Lane 6'!G26="","",'Lane 6'!G26)</f>
        <v/>
      </c>
      <c r="Y15" s="105" t="str">
        <f>IF('Lane 6'!H26="","",'Lane 6'!H26)</f>
        <v/>
      </c>
      <c r="Z15" s="107"/>
      <c r="AA15" s="111" t="str">
        <f t="shared" si="5"/>
        <v xml:space="preserve"> </v>
      </c>
    </row>
    <row r="16" spans="2:27" x14ac:dyDescent="0.2">
      <c r="B16" s="110">
        <f>'Results Input'!A19</f>
        <v>13</v>
      </c>
      <c r="C16" s="111" t="str">
        <f>'Results Input'!B19</f>
        <v>I</v>
      </c>
      <c r="D16" s="110" t="str">
        <f>IF('Lane 1'!G27="","",'Lane 1'!G27)</f>
        <v/>
      </c>
      <c r="E16" s="105" t="str">
        <f>IF('Lane 1'!H27="","",'Lane 1'!H27)</f>
        <v/>
      </c>
      <c r="F16" s="107"/>
      <c r="G16" s="111" t="str">
        <f t="shared" si="0"/>
        <v xml:space="preserve"> </v>
      </c>
      <c r="H16" s="110" t="str">
        <f>IF('Lane 2'!G27="","",'Lane 2'!G27)</f>
        <v/>
      </c>
      <c r="I16" s="105" t="str">
        <f>IF('Lane 2'!H27="","",'Lane 2'!H27)</f>
        <v/>
      </c>
      <c r="J16" s="107"/>
      <c r="K16" s="111" t="str">
        <f t="shared" si="3"/>
        <v xml:space="preserve"> </v>
      </c>
      <c r="L16" s="110" t="str">
        <f>IF('Lane 3'!G27="","",'Lane 3'!G27)</f>
        <v/>
      </c>
      <c r="M16" s="105" t="str">
        <f>IF('Lane 3'!H27="","",'Lane 3'!H27)</f>
        <v/>
      </c>
      <c r="N16" s="107"/>
      <c r="O16" s="111" t="str">
        <f t="shared" si="1"/>
        <v xml:space="preserve"> </v>
      </c>
      <c r="P16" s="110" t="str">
        <f>IF('Lane 4'!G27="","",'Lane 4'!G27)</f>
        <v/>
      </c>
      <c r="Q16" s="105" t="str">
        <f>IF('Lane 4'!H27="","",'Lane 4'!H27)</f>
        <v/>
      </c>
      <c r="R16" s="107"/>
      <c r="S16" s="111" t="str">
        <f t="shared" si="4"/>
        <v xml:space="preserve"> </v>
      </c>
      <c r="T16" s="110" t="str">
        <f>IF('Lane 5'!G27="","",'Lane 5'!G27)</f>
        <v/>
      </c>
      <c r="U16" s="105" t="str">
        <f>IF('Lane 5'!H27="","",'Lane 5'!H27)</f>
        <v/>
      </c>
      <c r="V16" s="107"/>
      <c r="W16" s="111" t="str">
        <f t="shared" si="2"/>
        <v xml:space="preserve"> </v>
      </c>
      <c r="X16" s="110" t="str">
        <f>IF('Lane 6'!G27="","",'Lane 6'!G27)</f>
        <v/>
      </c>
      <c r="Y16" s="105" t="str">
        <f>IF('Lane 6'!H27="","",'Lane 6'!H27)</f>
        <v/>
      </c>
      <c r="Z16" s="107"/>
      <c r="AA16" s="111" t="str">
        <f t="shared" si="5"/>
        <v xml:space="preserve"> </v>
      </c>
    </row>
    <row r="17" spans="2:27" x14ac:dyDescent="0.2">
      <c r="B17" s="110">
        <f>'Results Input'!A20</f>
        <v>14</v>
      </c>
      <c r="C17" s="111" t="str">
        <f>'Results Input'!B20</f>
        <v>I</v>
      </c>
      <c r="D17" s="110" t="str">
        <f>IF('Lane 1'!G28="","",'Lane 1'!G28)</f>
        <v/>
      </c>
      <c r="E17" s="105" t="str">
        <f>IF('Lane 1'!H28="","",'Lane 1'!H28)</f>
        <v/>
      </c>
      <c r="F17" s="107"/>
      <c r="G17" s="111" t="str">
        <f t="shared" si="0"/>
        <v xml:space="preserve"> </v>
      </c>
      <c r="H17" s="110" t="str">
        <f>IF('Lane 2'!G28="","",'Lane 2'!G28)</f>
        <v/>
      </c>
      <c r="I17" s="105" t="str">
        <f>IF('Lane 2'!H28="","",'Lane 2'!H28)</f>
        <v/>
      </c>
      <c r="J17" s="107"/>
      <c r="K17" s="111" t="str">
        <f t="shared" si="3"/>
        <v xml:space="preserve"> </v>
      </c>
      <c r="L17" s="110" t="str">
        <f>IF('Lane 3'!G28="","",'Lane 3'!G28)</f>
        <v/>
      </c>
      <c r="M17" s="105" t="str">
        <f>IF('Lane 3'!H28="","",'Lane 3'!H28)</f>
        <v/>
      </c>
      <c r="N17" s="107"/>
      <c r="O17" s="111" t="str">
        <f t="shared" si="1"/>
        <v xml:space="preserve"> </v>
      </c>
      <c r="P17" s="110" t="str">
        <f>IF('Lane 4'!G28="","",'Lane 4'!G28)</f>
        <v/>
      </c>
      <c r="Q17" s="105" t="str">
        <f>IF('Lane 4'!H28="","",'Lane 4'!H28)</f>
        <v/>
      </c>
      <c r="R17" s="107"/>
      <c r="S17" s="111" t="str">
        <f t="shared" si="4"/>
        <v xml:space="preserve"> </v>
      </c>
      <c r="T17" s="110" t="str">
        <f>IF('Lane 5'!G28="","",'Lane 5'!G28)</f>
        <v/>
      </c>
      <c r="U17" s="105" t="str">
        <f>IF('Lane 5'!H28="","",'Lane 5'!H28)</f>
        <v/>
      </c>
      <c r="V17" s="107"/>
      <c r="W17" s="111" t="str">
        <f t="shared" si="2"/>
        <v xml:space="preserve"> </v>
      </c>
      <c r="X17" s="110" t="str">
        <f>IF('Lane 6'!G28="","",'Lane 6'!G28)</f>
        <v/>
      </c>
      <c r="Y17" s="105" t="str">
        <f>IF('Lane 6'!H28="","",'Lane 6'!H28)</f>
        <v/>
      </c>
      <c r="Z17" s="107"/>
      <c r="AA17" s="111" t="str">
        <f t="shared" si="5"/>
        <v xml:space="preserve"> </v>
      </c>
    </row>
    <row r="18" spans="2:27" x14ac:dyDescent="0.2">
      <c r="B18" s="110">
        <f>'Results Input'!A21</f>
        <v>15</v>
      </c>
      <c r="C18" s="111" t="str">
        <f>'Results Input'!B21</f>
        <v>I</v>
      </c>
      <c r="D18" s="110" t="str">
        <f>IF('Lane 1'!G29="","",'Lane 1'!G29)</f>
        <v/>
      </c>
      <c r="E18" s="105" t="str">
        <f>IF('Lane 1'!H29="","",'Lane 1'!H29)</f>
        <v/>
      </c>
      <c r="F18" s="107"/>
      <c r="G18" s="111" t="str">
        <f t="shared" si="0"/>
        <v xml:space="preserve"> </v>
      </c>
      <c r="H18" s="110" t="str">
        <f>IF('Lane 2'!G29="","",'Lane 2'!G29)</f>
        <v/>
      </c>
      <c r="I18" s="105" t="str">
        <f>IF('Lane 2'!H29="","",'Lane 2'!H29)</f>
        <v/>
      </c>
      <c r="J18" s="107"/>
      <c r="K18" s="111" t="str">
        <f t="shared" si="3"/>
        <v xml:space="preserve"> </v>
      </c>
      <c r="L18" s="110" t="str">
        <f>IF('Lane 3'!G29="","",'Lane 3'!G29)</f>
        <v/>
      </c>
      <c r="M18" s="105" t="str">
        <f>IF('Lane 3'!H29="","",'Lane 3'!H29)</f>
        <v/>
      </c>
      <c r="N18" s="107"/>
      <c r="O18" s="111" t="str">
        <f t="shared" si="1"/>
        <v xml:space="preserve"> </v>
      </c>
      <c r="P18" s="110" t="str">
        <f>IF('Lane 4'!G29="","",'Lane 4'!G29)</f>
        <v/>
      </c>
      <c r="Q18" s="105" t="str">
        <f>IF('Lane 4'!H29="","",'Lane 4'!H29)</f>
        <v/>
      </c>
      <c r="R18" s="107"/>
      <c r="S18" s="111" t="str">
        <f t="shared" si="4"/>
        <v xml:space="preserve"> </v>
      </c>
      <c r="T18" s="110" t="str">
        <f>IF('Lane 5'!G29="","",'Lane 5'!G29)</f>
        <v/>
      </c>
      <c r="U18" s="105" t="str">
        <f>IF('Lane 5'!H29="","",'Lane 5'!H29)</f>
        <v/>
      </c>
      <c r="V18" s="107"/>
      <c r="W18" s="111" t="str">
        <f t="shared" si="2"/>
        <v xml:space="preserve"> </v>
      </c>
      <c r="X18" s="110" t="str">
        <f>IF('Lane 6'!G29="","",'Lane 6'!G29)</f>
        <v/>
      </c>
      <c r="Y18" s="105" t="str">
        <f>IF('Lane 6'!H29="","",'Lane 6'!H29)</f>
        <v/>
      </c>
      <c r="Z18" s="107"/>
      <c r="AA18" s="111" t="str">
        <f t="shared" si="5"/>
        <v xml:space="preserve"> </v>
      </c>
    </row>
    <row r="19" spans="2:27" x14ac:dyDescent="0.2">
      <c r="B19" s="110">
        <f>'Results Input'!A22</f>
        <v>16</v>
      </c>
      <c r="C19" s="111" t="str">
        <f>'Results Input'!B22</f>
        <v>I</v>
      </c>
      <c r="D19" s="110" t="str">
        <f>IF('Lane 1'!G30="","",'Lane 1'!G30)</f>
        <v/>
      </c>
      <c r="E19" s="105" t="str">
        <f>IF('Lane 1'!H30="","",'Lane 1'!H30)</f>
        <v/>
      </c>
      <c r="F19" s="107"/>
      <c r="G19" s="111" t="str">
        <f t="shared" si="0"/>
        <v xml:space="preserve"> </v>
      </c>
      <c r="H19" s="110" t="str">
        <f>IF('Lane 2'!G30="","",'Lane 2'!G30)</f>
        <v/>
      </c>
      <c r="I19" s="105" t="str">
        <f>IF('Lane 2'!H30="","",'Lane 2'!H30)</f>
        <v/>
      </c>
      <c r="J19" s="107"/>
      <c r="K19" s="111" t="str">
        <f t="shared" si="3"/>
        <v xml:space="preserve"> </v>
      </c>
      <c r="L19" s="110" t="str">
        <f>IF('Lane 3'!G30="","",'Lane 3'!G30)</f>
        <v/>
      </c>
      <c r="M19" s="105" t="str">
        <f>IF('Lane 3'!H30="","",'Lane 3'!H30)</f>
        <v/>
      </c>
      <c r="N19" s="107"/>
      <c r="O19" s="111" t="str">
        <f t="shared" si="1"/>
        <v xml:space="preserve"> </v>
      </c>
      <c r="P19" s="110" t="str">
        <f>IF('Lane 4'!G30="","",'Lane 4'!G30)</f>
        <v/>
      </c>
      <c r="Q19" s="105" t="str">
        <f>IF('Lane 4'!H30="","",'Lane 4'!H30)</f>
        <v/>
      </c>
      <c r="R19" s="107"/>
      <c r="S19" s="111" t="str">
        <f t="shared" si="4"/>
        <v xml:space="preserve"> </v>
      </c>
      <c r="T19" s="110" t="str">
        <f>IF('Lane 5'!G30="","",'Lane 5'!G30)</f>
        <v/>
      </c>
      <c r="U19" s="105" t="str">
        <f>IF('Lane 5'!H30="","",'Lane 5'!H30)</f>
        <v/>
      </c>
      <c r="V19" s="107"/>
      <c r="W19" s="111" t="str">
        <f t="shared" si="2"/>
        <v xml:space="preserve"> </v>
      </c>
      <c r="X19" s="110" t="str">
        <f>IF('Lane 6'!G30="","",'Lane 6'!G30)</f>
        <v/>
      </c>
      <c r="Y19" s="105" t="str">
        <f>IF('Lane 6'!H30="","",'Lane 6'!H30)</f>
        <v/>
      </c>
      <c r="Z19" s="107"/>
      <c r="AA19" s="111" t="str">
        <f t="shared" si="5"/>
        <v xml:space="preserve"> </v>
      </c>
    </row>
    <row r="20" spans="2:27" x14ac:dyDescent="0.2">
      <c r="B20" s="110">
        <f>'Results Input'!A23</f>
        <v>17</v>
      </c>
      <c r="C20" s="111" t="str">
        <f>'Results Input'!B23</f>
        <v>I</v>
      </c>
      <c r="D20" s="110" t="str">
        <f>IF('Lane 1'!G31="","",'Lane 1'!G31)</f>
        <v/>
      </c>
      <c r="E20" s="105" t="str">
        <f>IF('Lane 1'!H31="","",'Lane 1'!H31)</f>
        <v/>
      </c>
      <c r="F20" s="107"/>
      <c r="G20" s="111" t="str">
        <f t="shared" si="0"/>
        <v xml:space="preserve"> </v>
      </c>
      <c r="H20" s="110" t="str">
        <f>IF('Lane 2'!G31="","",'Lane 2'!G31)</f>
        <v/>
      </c>
      <c r="I20" s="105" t="str">
        <f>IF('Lane 2'!H31="","",'Lane 2'!H31)</f>
        <v/>
      </c>
      <c r="J20" s="107"/>
      <c r="K20" s="111" t="str">
        <f t="shared" si="3"/>
        <v xml:space="preserve"> </v>
      </c>
      <c r="L20" s="110" t="str">
        <f>IF('Lane 3'!G31="","",'Lane 3'!G31)</f>
        <v/>
      </c>
      <c r="M20" s="105" t="str">
        <f>IF('Lane 3'!H31="","",'Lane 3'!H31)</f>
        <v/>
      </c>
      <c r="N20" s="107"/>
      <c r="O20" s="111" t="str">
        <f t="shared" si="1"/>
        <v xml:space="preserve"> </v>
      </c>
      <c r="P20" s="110" t="str">
        <f>IF('Lane 4'!G31="","",'Lane 4'!G31)</f>
        <v/>
      </c>
      <c r="Q20" s="105" t="str">
        <f>IF('Lane 4'!H31="","",'Lane 4'!H31)</f>
        <v/>
      </c>
      <c r="R20" s="107"/>
      <c r="S20" s="111" t="str">
        <f t="shared" si="4"/>
        <v xml:space="preserve"> </v>
      </c>
      <c r="T20" s="110" t="str">
        <f>IF('Lane 5'!G31="","",'Lane 5'!G31)</f>
        <v/>
      </c>
      <c r="U20" s="105" t="str">
        <f>IF('Lane 5'!H31="","",'Lane 5'!H31)</f>
        <v/>
      </c>
      <c r="V20" s="107"/>
      <c r="W20" s="111" t="str">
        <f t="shared" si="2"/>
        <v xml:space="preserve"> </v>
      </c>
      <c r="X20" s="110" t="str">
        <f>IF('Lane 6'!G31="","",'Lane 6'!G31)</f>
        <v/>
      </c>
      <c r="Y20" s="105" t="str">
        <f>IF('Lane 6'!H31="","",'Lane 6'!H31)</f>
        <v/>
      </c>
      <c r="Z20" s="107"/>
      <c r="AA20" s="111" t="str">
        <f t="shared" si="5"/>
        <v xml:space="preserve"> </v>
      </c>
    </row>
    <row r="21" spans="2:27" x14ac:dyDescent="0.2">
      <c r="B21" s="110">
        <f>'Results Input'!A24</f>
        <v>18</v>
      </c>
      <c r="C21" s="111" t="str">
        <f>'Results Input'!B24</f>
        <v>I</v>
      </c>
      <c r="D21" s="110" t="str">
        <f>IF('Lane 1'!G32="","",'Lane 1'!G32)</f>
        <v/>
      </c>
      <c r="E21" s="105" t="str">
        <f>IF('Lane 1'!H32="","",'Lane 1'!H32)</f>
        <v/>
      </c>
      <c r="F21" s="107"/>
      <c r="G21" s="111" t="str">
        <f t="shared" si="0"/>
        <v xml:space="preserve"> </v>
      </c>
      <c r="H21" s="110" t="str">
        <f>IF('Lane 2'!G32="","",'Lane 2'!G32)</f>
        <v/>
      </c>
      <c r="I21" s="105" t="str">
        <f>IF('Lane 2'!H32="","",'Lane 2'!H32)</f>
        <v/>
      </c>
      <c r="J21" s="107"/>
      <c r="K21" s="111" t="str">
        <f t="shared" si="3"/>
        <v xml:space="preserve"> </v>
      </c>
      <c r="L21" s="110" t="str">
        <f>IF('Lane 3'!G32="","",'Lane 3'!G32)</f>
        <v/>
      </c>
      <c r="M21" s="105" t="str">
        <f>IF('Lane 3'!H32="","",'Lane 3'!H32)</f>
        <v/>
      </c>
      <c r="N21" s="107"/>
      <c r="O21" s="111" t="str">
        <f t="shared" si="1"/>
        <v xml:space="preserve"> </v>
      </c>
      <c r="P21" s="110" t="str">
        <f>IF('Lane 4'!G32="","",'Lane 4'!G32)</f>
        <v/>
      </c>
      <c r="Q21" s="105" t="str">
        <f>IF('Lane 4'!H32="","",'Lane 4'!H32)</f>
        <v/>
      </c>
      <c r="R21" s="107"/>
      <c r="S21" s="111" t="str">
        <f t="shared" si="4"/>
        <v xml:space="preserve"> </v>
      </c>
      <c r="T21" s="110" t="str">
        <f>IF('Lane 5'!G32="","",'Lane 5'!G32)</f>
        <v/>
      </c>
      <c r="U21" s="105" t="str">
        <f>IF('Lane 5'!H32="","",'Lane 5'!H32)</f>
        <v/>
      </c>
      <c r="V21" s="107"/>
      <c r="W21" s="111" t="str">
        <f t="shared" si="2"/>
        <v xml:space="preserve"> </v>
      </c>
      <c r="X21" s="110" t="str">
        <f>IF('Lane 6'!G32="","",'Lane 6'!G32)</f>
        <v/>
      </c>
      <c r="Y21" s="105" t="str">
        <f>IF('Lane 6'!H32="","",'Lane 6'!H32)</f>
        <v/>
      </c>
      <c r="Z21" s="107"/>
      <c r="AA21" s="111" t="str">
        <f t="shared" si="5"/>
        <v xml:space="preserve"> </v>
      </c>
    </row>
    <row r="22" spans="2:27" x14ac:dyDescent="0.2">
      <c r="B22" s="110">
        <f>'Results Input'!A25</f>
        <v>19</v>
      </c>
      <c r="C22" s="111" t="str">
        <f>'Results Input'!B25</f>
        <v>I</v>
      </c>
      <c r="D22" s="110" t="str">
        <f>IF('Lane 1'!G33="","",'Lane 1'!G33)</f>
        <v/>
      </c>
      <c r="E22" s="105" t="str">
        <f>IF('Lane 1'!H33="","",'Lane 1'!H33)</f>
        <v/>
      </c>
      <c r="F22" s="107"/>
      <c r="G22" s="111" t="str">
        <f t="shared" si="0"/>
        <v xml:space="preserve"> </v>
      </c>
      <c r="H22" s="110" t="str">
        <f>IF('Lane 2'!G33="","",'Lane 2'!G33)</f>
        <v/>
      </c>
      <c r="I22" s="105" t="str">
        <f>IF('Lane 2'!H33="","",'Lane 2'!H33)</f>
        <v/>
      </c>
      <c r="J22" s="107"/>
      <c r="K22" s="111" t="str">
        <f t="shared" si="3"/>
        <v xml:space="preserve"> </v>
      </c>
      <c r="L22" s="110" t="str">
        <f>IF('Lane 3'!G33="","",'Lane 3'!G33)</f>
        <v/>
      </c>
      <c r="M22" s="105" t="str">
        <f>IF('Lane 3'!H33="","",'Lane 3'!H33)</f>
        <v/>
      </c>
      <c r="N22" s="107"/>
      <c r="O22" s="111" t="str">
        <f t="shared" si="1"/>
        <v xml:space="preserve"> </v>
      </c>
      <c r="P22" s="110" t="str">
        <f>IF('Lane 4'!G33="","",'Lane 4'!G33)</f>
        <v/>
      </c>
      <c r="Q22" s="105" t="str">
        <f>IF('Lane 4'!H33="","",'Lane 4'!H33)</f>
        <v/>
      </c>
      <c r="R22" s="107"/>
      <c r="S22" s="111" t="str">
        <f t="shared" si="4"/>
        <v xml:space="preserve"> </v>
      </c>
      <c r="T22" s="110" t="str">
        <f>IF('Lane 5'!G33="","",'Lane 5'!G33)</f>
        <v/>
      </c>
      <c r="U22" s="105" t="str">
        <f>IF('Lane 5'!H33="","",'Lane 5'!H33)</f>
        <v/>
      </c>
      <c r="V22" s="107"/>
      <c r="W22" s="111" t="str">
        <f t="shared" si="2"/>
        <v xml:space="preserve"> </v>
      </c>
      <c r="X22" s="110" t="str">
        <f>IF('Lane 6'!G33="","",'Lane 6'!G33)</f>
        <v/>
      </c>
      <c r="Y22" s="105" t="str">
        <f>IF('Lane 6'!H33="","",'Lane 6'!H33)</f>
        <v/>
      </c>
      <c r="Z22" s="107"/>
      <c r="AA22" s="111" t="str">
        <f t="shared" si="5"/>
        <v xml:space="preserve"> </v>
      </c>
    </row>
    <row r="23" spans="2:27" x14ac:dyDescent="0.2">
      <c r="B23" s="110">
        <f>'Results Input'!A26</f>
        <v>20</v>
      </c>
      <c r="C23" s="111" t="str">
        <f>'Results Input'!B26</f>
        <v>I</v>
      </c>
      <c r="D23" s="110" t="str">
        <f>IF('Lane 1'!G34="","",'Lane 1'!G34)</f>
        <v/>
      </c>
      <c r="E23" s="105" t="str">
        <f>IF('Lane 1'!H34="","",'Lane 1'!H34)</f>
        <v/>
      </c>
      <c r="F23" s="107"/>
      <c r="G23" s="111" t="str">
        <f t="shared" si="0"/>
        <v xml:space="preserve"> </v>
      </c>
      <c r="H23" s="110" t="str">
        <f>IF('Lane 2'!G34="","",'Lane 2'!G34)</f>
        <v/>
      </c>
      <c r="I23" s="105" t="str">
        <f>IF('Lane 2'!H34="","",'Lane 2'!H34)</f>
        <v/>
      </c>
      <c r="J23" s="107"/>
      <c r="K23" s="111" t="str">
        <f t="shared" si="3"/>
        <v xml:space="preserve"> </v>
      </c>
      <c r="L23" s="110" t="str">
        <f>IF('Lane 3'!G34="","",'Lane 3'!G34)</f>
        <v/>
      </c>
      <c r="M23" s="105" t="str">
        <f>IF('Lane 3'!H34="","",'Lane 3'!H34)</f>
        <v/>
      </c>
      <c r="N23" s="107"/>
      <c r="O23" s="111" t="str">
        <f t="shared" si="1"/>
        <v xml:space="preserve"> </v>
      </c>
      <c r="P23" s="110" t="str">
        <f>IF('Lane 4'!G34="","",'Lane 4'!G34)</f>
        <v/>
      </c>
      <c r="Q23" s="105" t="str">
        <f>IF('Lane 4'!H34="","",'Lane 4'!H34)</f>
        <v/>
      </c>
      <c r="R23" s="107"/>
      <c r="S23" s="111" t="str">
        <f t="shared" si="4"/>
        <v xml:space="preserve"> </v>
      </c>
      <c r="T23" s="110" t="str">
        <f>IF('Lane 5'!G34="","",'Lane 5'!G34)</f>
        <v/>
      </c>
      <c r="U23" s="105" t="str">
        <f>IF('Lane 5'!H34="","",'Lane 5'!H34)</f>
        <v/>
      </c>
      <c r="V23" s="107"/>
      <c r="W23" s="111" t="str">
        <f t="shared" si="2"/>
        <v xml:space="preserve"> </v>
      </c>
      <c r="X23" s="110" t="str">
        <f>IF('Lane 6'!G34="","",'Lane 6'!G34)</f>
        <v/>
      </c>
      <c r="Y23" s="105" t="str">
        <f>IF('Lane 6'!H34="","",'Lane 6'!H34)</f>
        <v/>
      </c>
      <c r="Z23" s="107"/>
      <c r="AA23" s="111" t="str">
        <f t="shared" si="5"/>
        <v xml:space="preserve"> </v>
      </c>
    </row>
    <row r="24" spans="2:27" x14ac:dyDescent="0.2">
      <c r="B24" s="110">
        <f>'Results Input'!A27</f>
        <v>21</v>
      </c>
      <c r="C24" s="111" t="str">
        <f>'Results Input'!B27</f>
        <v>I</v>
      </c>
      <c r="D24" s="110" t="str">
        <f>IF('Lane 1'!G35="","",'Lane 1'!G35)</f>
        <v/>
      </c>
      <c r="E24" s="105" t="str">
        <f>IF('Lane 1'!H35="","",'Lane 1'!H35)</f>
        <v/>
      </c>
      <c r="F24" s="107"/>
      <c r="G24" s="111" t="str">
        <f t="shared" si="0"/>
        <v xml:space="preserve"> </v>
      </c>
      <c r="H24" s="110" t="str">
        <f>IF('Lane 2'!G35="","",'Lane 2'!G35)</f>
        <v/>
      </c>
      <c r="I24" s="105" t="str">
        <f>IF('Lane 2'!H35="","",'Lane 2'!H35)</f>
        <v/>
      </c>
      <c r="J24" s="107"/>
      <c r="K24" s="111" t="str">
        <f t="shared" si="3"/>
        <v xml:space="preserve"> </v>
      </c>
      <c r="L24" s="110" t="str">
        <f>IF('Lane 3'!G35="","",'Lane 3'!G35)</f>
        <v/>
      </c>
      <c r="M24" s="105" t="str">
        <f>IF('Lane 3'!H35="","",'Lane 3'!H35)</f>
        <v/>
      </c>
      <c r="N24" s="107"/>
      <c r="O24" s="111" t="str">
        <f t="shared" si="1"/>
        <v xml:space="preserve"> </v>
      </c>
      <c r="P24" s="110" t="str">
        <f>IF('Lane 4'!G35="","",'Lane 4'!G35)</f>
        <v/>
      </c>
      <c r="Q24" s="105" t="str">
        <f>IF('Lane 4'!H35="","",'Lane 4'!H35)</f>
        <v/>
      </c>
      <c r="R24" s="107"/>
      <c r="S24" s="111" t="str">
        <f t="shared" si="4"/>
        <v xml:space="preserve"> </v>
      </c>
      <c r="T24" s="110" t="str">
        <f>IF('Lane 5'!G35="","",'Lane 5'!G35)</f>
        <v/>
      </c>
      <c r="U24" s="105" t="str">
        <f>IF('Lane 5'!H35="","",'Lane 5'!H35)</f>
        <v/>
      </c>
      <c r="V24" s="107"/>
      <c r="W24" s="111" t="str">
        <f t="shared" si="2"/>
        <v xml:space="preserve"> </v>
      </c>
      <c r="X24" s="110" t="str">
        <f>IF('Lane 6'!G35="","",'Lane 6'!G35)</f>
        <v/>
      </c>
      <c r="Y24" s="105" t="str">
        <f>IF('Lane 6'!H35="","",'Lane 6'!H35)</f>
        <v/>
      </c>
      <c r="Z24" s="107"/>
      <c r="AA24" s="111" t="str">
        <f t="shared" si="5"/>
        <v xml:space="preserve"> </v>
      </c>
    </row>
    <row r="25" spans="2:27" x14ac:dyDescent="0.2">
      <c r="B25" s="110">
        <f>'Results Input'!A28</f>
        <v>22</v>
      </c>
      <c r="C25" s="111" t="str">
        <f>'Results Input'!B28</f>
        <v>I</v>
      </c>
      <c r="D25" s="110" t="str">
        <f>IF('Lane 1'!G36="","",'Lane 1'!G36)</f>
        <v/>
      </c>
      <c r="E25" s="105" t="str">
        <f>IF('Lane 1'!H36="","",'Lane 1'!H36)</f>
        <v/>
      </c>
      <c r="F25" s="107"/>
      <c r="G25" s="111" t="str">
        <f t="shared" si="0"/>
        <v xml:space="preserve"> </v>
      </c>
      <c r="H25" s="110" t="str">
        <f>IF('Lane 2'!G36="","",'Lane 2'!G36)</f>
        <v/>
      </c>
      <c r="I25" s="105" t="str">
        <f>IF('Lane 2'!H36="","",'Lane 2'!H36)</f>
        <v/>
      </c>
      <c r="J25" s="107"/>
      <c r="K25" s="111" t="str">
        <f t="shared" si="3"/>
        <v xml:space="preserve"> </v>
      </c>
      <c r="L25" s="110" t="str">
        <f>IF('Lane 3'!G36="","",'Lane 3'!G36)</f>
        <v/>
      </c>
      <c r="M25" s="105" t="str">
        <f>IF('Lane 3'!H36="","",'Lane 3'!H36)</f>
        <v/>
      </c>
      <c r="N25" s="107"/>
      <c r="O25" s="111" t="str">
        <f t="shared" si="1"/>
        <v xml:space="preserve"> </v>
      </c>
      <c r="P25" s="110" t="str">
        <f>IF('Lane 4'!G36="","",'Lane 4'!G36)</f>
        <v/>
      </c>
      <c r="Q25" s="105" t="str">
        <f>IF('Lane 4'!H36="","",'Lane 4'!H36)</f>
        <v/>
      </c>
      <c r="R25" s="107"/>
      <c r="S25" s="111" t="str">
        <f t="shared" si="4"/>
        <v xml:space="preserve"> </v>
      </c>
      <c r="T25" s="110" t="str">
        <f>IF('Lane 5'!G36="","",'Lane 5'!G36)</f>
        <v/>
      </c>
      <c r="U25" s="105" t="str">
        <f>IF('Lane 5'!H36="","",'Lane 5'!H36)</f>
        <v/>
      </c>
      <c r="V25" s="107"/>
      <c r="W25" s="111" t="str">
        <f t="shared" si="2"/>
        <v xml:space="preserve"> </v>
      </c>
      <c r="X25" s="110" t="str">
        <f>IF('Lane 6'!G36="","",'Lane 6'!G36)</f>
        <v/>
      </c>
      <c r="Y25" s="105" t="str">
        <f>IF('Lane 6'!H36="","",'Lane 6'!H36)</f>
        <v/>
      </c>
      <c r="Z25" s="107"/>
      <c r="AA25" s="111" t="str">
        <f t="shared" si="5"/>
        <v xml:space="preserve"> </v>
      </c>
    </row>
    <row r="26" spans="2:27" x14ac:dyDescent="0.2">
      <c r="B26" s="110">
        <f>'Results Input'!A29</f>
        <v>23</v>
      </c>
      <c r="C26" s="111" t="str">
        <f>'Results Input'!B29</f>
        <v>I</v>
      </c>
      <c r="D26" s="110" t="str">
        <f>IF('Lane 1'!G37="","",'Lane 1'!G37)</f>
        <v/>
      </c>
      <c r="E26" s="105" t="str">
        <f>IF('Lane 1'!H37="","",'Lane 1'!H37)</f>
        <v/>
      </c>
      <c r="F26" s="107"/>
      <c r="G26" s="111" t="str">
        <f t="shared" si="0"/>
        <v xml:space="preserve"> </v>
      </c>
      <c r="H26" s="110" t="str">
        <f>IF('Lane 2'!G37="","",'Lane 2'!G37)</f>
        <v/>
      </c>
      <c r="I26" s="105" t="str">
        <f>IF('Lane 2'!H37="","",'Lane 2'!H37)</f>
        <v/>
      </c>
      <c r="J26" s="107"/>
      <c r="K26" s="111" t="str">
        <f t="shared" si="3"/>
        <v xml:space="preserve"> </v>
      </c>
      <c r="L26" s="110" t="str">
        <f>IF('Lane 3'!G37="","",'Lane 3'!G37)</f>
        <v/>
      </c>
      <c r="M26" s="105" t="str">
        <f>IF('Lane 3'!H37="","",'Lane 3'!H37)</f>
        <v/>
      </c>
      <c r="N26" s="107"/>
      <c r="O26" s="111" t="str">
        <f t="shared" si="1"/>
        <v xml:space="preserve"> </v>
      </c>
      <c r="P26" s="110" t="str">
        <f>IF('Lane 4'!G37="","",'Lane 4'!G37)</f>
        <v/>
      </c>
      <c r="Q26" s="105" t="str">
        <f>IF('Lane 4'!H37="","",'Lane 4'!H37)</f>
        <v/>
      </c>
      <c r="R26" s="107"/>
      <c r="S26" s="111" t="str">
        <f t="shared" si="4"/>
        <v xml:space="preserve"> </v>
      </c>
      <c r="T26" s="110" t="str">
        <f>IF('Lane 5'!G37="","",'Lane 5'!G37)</f>
        <v/>
      </c>
      <c r="U26" s="105" t="str">
        <f>IF('Lane 5'!H37="","",'Lane 5'!H37)</f>
        <v/>
      </c>
      <c r="V26" s="107"/>
      <c r="W26" s="111" t="str">
        <f t="shared" si="2"/>
        <v xml:space="preserve"> </v>
      </c>
      <c r="X26" s="110" t="str">
        <f>IF('Lane 6'!G37="","",'Lane 6'!G37)</f>
        <v/>
      </c>
      <c r="Y26" s="105" t="str">
        <f>IF('Lane 6'!H37="","",'Lane 6'!H37)</f>
        <v/>
      </c>
      <c r="Z26" s="107"/>
      <c r="AA26" s="111" t="str">
        <f t="shared" si="5"/>
        <v xml:space="preserve"> </v>
      </c>
    </row>
    <row r="27" spans="2:27" x14ac:dyDescent="0.2">
      <c r="B27" s="110">
        <f>'Results Input'!A30</f>
        <v>24</v>
      </c>
      <c r="C27" s="111" t="str">
        <f>'Results Input'!B30</f>
        <v>I</v>
      </c>
      <c r="D27" s="110" t="str">
        <f>IF('Lane 1'!G38="","",'Lane 1'!G38)</f>
        <v/>
      </c>
      <c r="E27" s="105" t="str">
        <f>IF('Lane 1'!H38="","",'Lane 1'!H38)</f>
        <v/>
      </c>
      <c r="F27" s="107"/>
      <c r="G27" s="111" t="str">
        <f t="shared" si="0"/>
        <v xml:space="preserve"> </v>
      </c>
      <c r="H27" s="110" t="str">
        <f>IF('Lane 2'!G38="","",'Lane 2'!G38)</f>
        <v/>
      </c>
      <c r="I27" s="105" t="str">
        <f>IF('Lane 2'!H38="","",'Lane 2'!H38)</f>
        <v/>
      </c>
      <c r="J27" s="107"/>
      <c r="K27" s="111" t="str">
        <f t="shared" si="3"/>
        <v xml:space="preserve"> </v>
      </c>
      <c r="L27" s="110" t="str">
        <f>IF('Lane 3'!G38="","",'Lane 3'!G38)</f>
        <v/>
      </c>
      <c r="M27" s="105" t="str">
        <f>IF('Lane 3'!H38="","",'Lane 3'!H38)</f>
        <v/>
      </c>
      <c r="N27" s="107"/>
      <c r="O27" s="111" t="str">
        <f t="shared" si="1"/>
        <v xml:space="preserve"> </v>
      </c>
      <c r="P27" s="110" t="str">
        <f>IF('Lane 4'!G38="","",'Lane 4'!G38)</f>
        <v/>
      </c>
      <c r="Q27" s="105" t="str">
        <f>IF('Lane 4'!H38="","",'Lane 4'!H38)</f>
        <v/>
      </c>
      <c r="R27" s="107"/>
      <c r="S27" s="111" t="str">
        <f t="shared" si="4"/>
        <v xml:space="preserve"> </v>
      </c>
      <c r="T27" s="110" t="str">
        <f>IF('Lane 5'!G38="","",'Lane 5'!G38)</f>
        <v/>
      </c>
      <c r="U27" s="105" t="str">
        <f>IF('Lane 5'!H38="","",'Lane 5'!H38)</f>
        <v/>
      </c>
      <c r="V27" s="107"/>
      <c r="W27" s="111" t="str">
        <f t="shared" si="2"/>
        <v xml:space="preserve"> </v>
      </c>
      <c r="X27" s="110" t="str">
        <f>IF('Lane 6'!G38="","",'Lane 6'!G38)</f>
        <v/>
      </c>
      <c r="Y27" s="105" t="str">
        <f>IF('Lane 6'!H38="","",'Lane 6'!H38)</f>
        <v/>
      </c>
      <c r="Z27" s="107"/>
      <c r="AA27" s="111" t="str">
        <f t="shared" si="5"/>
        <v xml:space="preserve"> </v>
      </c>
    </row>
    <row r="28" spans="2:27" x14ac:dyDescent="0.2">
      <c r="B28" s="110">
        <f>'Results Input'!A31</f>
        <v>25</v>
      </c>
      <c r="C28" s="111" t="str">
        <f>'Results Input'!B31</f>
        <v>I</v>
      </c>
      <c r="D28" s="110" t="str">
        <f>IF('Lane 1'!G39="","",'Lane 1'!G39)</f>
        <v/>
      </c>
      <c r="E28" s="105" t="str">
        <f>IF('Lane 1'!H39="","",'Lane 1'!H39)</f>
        <v/>
      </c>
      <c r="F28" s="107"/>
      <c r="G28" s="111" t="str">
        <f t="shared" si="0"/>
        <v xml:space="preserve"> </v>
      </c>
      <c r="H28" s="110" t="str">
        <f>IF('Lane 2'!G39="","",'Lane 2'!G39)</f>
        <v/>
      </c>
      <c r="I28" s="105" t="str">
        <f>IF('Lane 2'!H39="","",'Lane 2'!H39)</f>
        <v/>
      </c>
      <c r="J28" s="107"/>
      <c r="K28" s="111" t="str">
        <f t="shared" si="3"/>
        <v xml:space="preserve"> </v>
      </c>
      <c r="L28" s="110" t="str">
        <f>IF('Lane 3'!G39="","",'Lane 3'!G39)</f>
        <v/>
      </c>
      <c r="M28" s="105" t="str">
        <f>IF('Lane 3'!H39="","",'Lane 3'!H39)</f>
        <v/>
      </c>
      <c r="N28" s="107"/>
      <c r="O28" s="111" t="str">
        <f t="shared" si="1"/>
        <v xml:space="preserve"> </v>
      </c>
      <c r="P28" s="110" t="str">
        <f>IF('Lane 4'!G39="","",'Lane 4'!G39)</f>
        <v/>
      </c>
      <c r="Q28" s="105" t="str">
        <f>IF('Lane 4'!H39="","",'Lane 4'!H39)</f>
        <v/>
      </c>
      <c r="R28" s="107"/>
      <c r="S28" s="111" t="str">
        <f t="shared" si="4"/>
        <v xml:space="preserve"> </v>
      </c>
      <c r="T28" s="110" t="str">
        <f>IF('Lane 5'!G39="","",'Lane 5'!G39)</f>
        <v/>
      </c>
      <c r="U28" s="105" t="str">
        <f>IF('Lane 5'!H39="","",'Lane 5'!H39)</f>
        <v/>
      </c>
      <c r="V28" s="107"/>
      <c r="W28" s="111" t="str">
        <f t="shared" si="2"/>
        <v xml:space="preserve"> </v>
      </c>
      <c r="X28" s="110" t="str">
        <f>IF('Lane 6'!G39="","",'Lane 6'!G39)</f>
        <v/>
      </c>
      <c r="Y28" s="105" t="str">
        <f>IF('Lane 6'!H39="","",'Lane 6'!H39)</f>
        <v/>
      </c>
      <c r="Z28" s="107"/>
      <c r="AA28" s="111" t="str">
        <f t="shared" si="5"/>
        <v xml:space="preserve"> </v>
      </c>
    </row>
    <row r="29" spans="2:27" x14ac:dyDescent="0.2">
      <c r="B29" s="110">
        <f>'Results Input'!A32</f>
        <v>26</v>
      </c>
      <c r="C29" s="111" t="str">
        <f>'Results Input'!B32</f>
        <v>I</v>
      </c>
      <c r="D29" s="110" t="str">
        <f>IF('Lane 1'!G40="","",'Lane 1'!G40)</f>
        <v/>
      </c>
      <c r="E29" s="105" t="str">
        <f>IF('Lane 1'!H40="","",'Lane 1'!H40)</f>
        <v/>
      </c>
      <c r="F29" s="107"/>
      <c r="G29" s="111" t="str">
        <f t="shared" si="0"/>
        <v xml:space="preserve"> </v>
      </c>
      <c r="H29" s="110" t="str">
        <f>IF('Lane 2'!G40="","",'Lane 2'!G40)</f>
        <v/>
      </c>
      <c r="I29" s="105" t="str">
        <f>IF('Lane 2'!H40="","",'Lane 2'!H40)</f>
        <v/>
      </c>
      <c r="J29" s="107"/>
      <c r="K29" s="111" t="str">
        <f t="shared" si="3"/>
        <v xml:space="preserve"> </v>
      </c>
      <c r="L29" s="110" t="str">
        <f>IF('Lane 3'!G40="","",'Lane 3'!G40)</f>
        <v/>
      </c>
      <c r="M29" s="105" t="str">
        <f>IF('Lane 3'!H40="","",'Lane 3'!H40)</f>
        <v/>
      </c>
      <c r="N29" s="107"/>
      <c r="O29" s="111" t="str">
        <f t="shared" si="1"/>
        <v xml:space="preserve"> </v>
      </c>
      <c r="P29" s="110" t="str">
        <f>IF('Lane 4'!G40="","",'Lane 4'!G40)</f>
        <v/>
      </c>
      <c r="Q29" s="105" t="str">
        <f>IF('Lane 4'!H40="","",'Lane 4'!H40)</f>
        <v/>
      </c>
      <c r="R29" s="107"/>
      <c r="S29" s="111" t="str">
        <f t="shared" si="4"/>
        <v xml:space="preserve"> </v>
      </c>
      <c r="T29" s="110" t="str">
        <f>IF('Lane 5'!G40="","",'Lane 5'!G40)</f>
        <v/>
      </c>
      <c r="U29" s="105" t="str">
        <f>IF('Lane 5'!H40="","",'Lane 5'!H40)</f>
        <v/>
      </c>
      <c r="V29" s="107"/>
      <c r="W29" s="111" t="str">
        <f t="shared" si="2"/>
        <v xml:space="preserve"> </v>
      </c>
      <c r="X29" s="110" t="str">
        <f>IF('Lane 6'!G40="","",'Lane 6'!G40)</f>
        <v/>
      </c>
      <c r="Y29" s="105" t="str">
        <f>IF('Lane 6'!H40="","",'Lane 6'!H40)</f>
        <v/>
      </c>
      <c r="Z29" s="107"/>
      <c r="AA29" s="111" t="str">
        <f t="shared" si="5"/>
        <v xml:space="preserve"> </v>
      </c>
    </row>
    <row r="30" spans="2:27" x14ac:dyDescent="0.2">
      <c r="B30" s="110">
        <f>'Results Input'!A33</f>
        <v>27</v>
      </c>
      <c r="C30" s="111" t="str">
        <f>'Results Input'!B33</f>
        <v>I</v>
      </c>
      <c r="D30" s="110" t="str">
        <f>IF('Lane 1'!G41="","",'Lane 1'!G41)</f>
        <v/>
      </c>
      <c r="E30" s="105" t="str">
        <f>IF('Lane 1'!H41="","",'Lane 1'!H41)</f>
        <v/>
      </c>
      <c r="F30" s="107"/>
      <c r="G30" s="111" t="str">
        <f t="shared" si="0"/>
        <v xml:space="preserve"> </v>
      </c>
      <c r="H30" s="110" t="str">
        <f>IF('Lane 2'!G41="","",'Lane 2'!G41)</f>
        <v/>
      </c>
      <c r="I30" s="105" t="str">
        <f>IF('Lane 2'!H41="","",'Lane 2'!H41)</f>
        <v/>
      </c>
      <c r="J30" s="107"/>
      <c r="K30" s="111" t="str">
        <f t="shared" si="3"/>
        <v xml:space="preserve"> </v>
      </c>
      <c r="L30" s="110" t="str">
        <f>IF('Lane 3'!G41="","",'Lane 3'!G41)</f>
        <v/>
      </c>
      <c r="M30" s="105" t="str">
        <f>IF('Lane 3'!H41="","",'Lane 3'!H41)</f>
        <v/>
      </c>
      <c r="N30" s="107"/>
      <c r="O30" s="111" t="str">
        <f t="shared" si="1"/>
        <v xml:space="preserve"> </v>
      </c>
      <c r="P30" s="110" t="str">
        <f>IF('Lane 4'!G41="","",'Lane 4'!G41)</f>
        <v/>
      </c>
      <c r="Q30" s="105" t="str">
        <f>IF('Lane 4'!H41="","",'Lane 4'!H41)</f>
        <v/>
      </c>
      <c r="R30" s="107"/>
      <c r="S30" s="111" t="str">
        <f t="shared" si="4"/>
        <v xml:space="preserve"> </v>
      </c>
      <c r="T30" s="110" t="str">
        <f>IF('Lane 5'!G41="","",'Lane 5'!G41)</f>
        <v/>
      </c>
      <c r="U30" s="105" t="str">
        <f>IF('Lane 5'!H41="","",'Lane 5'!H41)</f>
        <v/>
      </c>
      <c r="V30" s="107"/>
      <c r="W30" s="111" t="str">
        <f t="shared" si="2"/>
        <v xml:space="preserve"> </v>
      </c>
      <c r="X30" s="110" t="str">
        <f>IF('Lane 6'!G41="","",'Lane 6'!G41)</f>
        <v/>
      </c>
      <c r="Y30" s="105" t="str">
        <f>IF('Lane 6'!H41="","",'Lane 6'!H41)</f>
        <v/>
      </c>
      <c r="Z30" s="107"/>
      <c r="AA30" s="111" t="str">
        <f t="shared" si="5"/>
        <v xml:space="preserve"> </v>
      </c>
    </row>
    <row r="31" spans="2:27" x14ac:dyDescent="0.2">
      <c r="B31" s="110">
        <f>'Results Input'!A34</f>
        <v>28</v>
      </c>
      <c r="C31" s="111" t="str">
        <f>'Results Input'!B34</f>
        <v>I</v>
      </c>
      <c r="D31" s="110" t="str">
        <f>IF('Lane 1'!G42="","",'Lane 1'!G42)</f>
        <v/>
      </c>
      <c r="E31" s="105" t="str">
        <f>IF('Lane 1'!H42="","",'Lane 1'!H42)</f>
        <v/>
      </c>
      <c r="F31" s="107"/>
      <c r="G31" s="111" t="str">
        <f t="shared" si="0"/>
        <v xml:space="preserve"> </v>
      </c>
      <c r="H31" s="110" t="str">
        <f>IF('Lane 2'!G42="","",'Lane 2'!G42)</f>
        <v/>
      </c>
      <c r="I31" s="105" t="str">
        <f>IF('Lane 2'!H42="","",'Lane 2'!H42)</f>
        <v/>
      </c>
      <c r="J31" s="107"/>
      <c r="K31" s="111" t="str">
        <f t="shared" si="3"/>
        <v xml:space="preserve"> </v>
      </c>
      <c r="L31" s="110" t="str">
        <f>IF('Lane 3'!G42="","",'Lane 3'!G42)</f>
        <v/>
      </c>
      <c r="M31" s="105" t="str">
        <f>IF('Lane 3'!H42="","",'Lane 3'!H42)</f>
        <v/>
      </c>
      <c r="N31" s="107"/>
      <c r="O31" s="111" t="str">
        <f t="shared" si="1"/>
        <v xml:space="preserve"> </v>
      </c>
      <c r="P31" s="110" t="str">
        <f>IF('Lane 4'!G42="","",'Lane 4'!G42)</f>
        <v/>
      </c>
      <c r="Q31" s="105" t="str">
        <f>IF('Lane 4'!H42="","",'Lane 4'!H42)</f>
        <v/>
      </c>
      <c r="R31" s="107"/>
      <c r="S31" s="111" t="str">
        <f t="shared" si="4"/>
        <v xml:space="preserve"> </v>
      </c>
      <c r="T31" s="110" t="str">
        <f>IF('Lane 5'!G42="","",'Lane 5'!G42)</f>
        <v/>
      </c>
      <c r="U31" s="105" t="str">
        <f>IF('Lane 5'!H42="","",'Lane 5'!H42)</f>
        <v/>
      </c>
      <c r="V31" s="107"/>
      <c r="W31" s="111" t="str">
        <f t="shared" si="2"/>
        <v xml:space="preserve"> </v>
      </c>
      <c r="X31" s="110" t="str">
        <f>IF('Lane 6'!G42="","",'Lane 6'!G42)</f>
        <v/>
      </c>
      <c r="Y31" s="105" t="str">
        <f>IF('Lane 6'!H42="","",'Lane 6'!H42)</f>
        <v/>
      </c>
      <c r="Z31" s="107"/>
      <c r="AA31" s="111" t="str">
        <f t="shared" si="5"/>
        <v xml:space="preserve"> </v>
      </c>
    </row>
    <row r="32" spans="2:27" x14ac:dyDescent="0.2">
      <c r="B32" s="110">
        <f>'Results Input'!A35</f>
        <v>29</v>
      </c>
      <c r="C32" s="111" t="str">
        <f>'Results Input'!B35</f>
        <v>I</v>
      </c>
      <c r="D32" s="110" t="str">
        <f>IF('Lane 1'!G43="","",'Lane 1'!G43)</f>
        <v/>
      </c>
      <c r="E32" s="105" t="str">
        <f>IF('Lane 1'!H43="","",'Lane 1'!H43)</f>
        <v/>
      </c>
      <c r="F32" s="107"/>
      <c r="G32" s="111" t="str">
        <f t="shared" si="0"/>
        <v xml:space="preserve"> </v>
      </c>
      <c r="H32" s="110" t="str">
        <f>IF('Lane 2'!G43="","",'Lane 2'!G43)</f>
        <v/>
      </c>
      <c r="I32" s="105" t="str">
        <f>IF('Lane 2'!H43="","",'Lane 2'!H43)</f>
        <v/>
      </c>
      <c r="J32" s="107"/>
      <c r="K32" s="111" t="str">
        <f t="shared" si="3"/>
        <v xml:space="preserve"> </v>
      </c>
      <c r="L32" s="110" t="str">
        <f>IF('Lane 3'!G43="","",'Lane 3'!G43)</f>
        <v/>
      </c>
      <c r="M32" s="105" t="str">
        <f>IF('Lane 3'!H43="","",'Lane 3'!H43)</f>
        <v/>
      </c>
      <c r="N32" s="107"/>
      <c r="O32" s="111" t="str">
        <f t="shared" si="1"/>
        <v xml:space="preserve"> </v>
      </c>
      <c r="P32" s="110" t="str">
        <f>IF('Lane 4'!G43="","",'Lane 4'!G43)</f>
        <v/>
      </c>
      <c r="Q32" s="105" t="str">
        <f>IF('Lane 4'!H43="","",'Lane 4'!H43)</f>
        <v/>
      </c>
      <c r="R32" s="107"/>
      <c r="S32" s="111" t="str">
        <f t="shared" si="4"/>
        <v xml:space="preserve"> </v>
      </c>
      <c r="T32" s="110" t="str">
        <f>IF('Lane 5'!G43="","",'Lane 5'!G43)</f>
        <v/>
      </c>
      <c r="U32" s="105" t="str">
        <f>IF('Lane 5'!H43="","",'Lane 5'!H43)</f>
        <v/>
      </c>
      <c r="V32" s="107"/>
      <c r="W32" s="111" t="str">
        <f t="shared" si="2"/>
        <v xml:space="preserve"> </v>
      </c>
      <c r="X32" s="110" t="str">
        <f>IF('Lane 6'!G43="","",'Lane 6'!G43)</f>
        <v/>
      </c>
      <c r="Y32" s="105" t="str">
        <f>IF('Lane 6'!H43="","",'Lane 6'!H43)</f>
        <v/>
      </c>
      <c r="Z32" s="107"/>
      <c r="AA32" s="111" t="str">
        <f t="shared" si="5"/>
        <v xml:space="preserve"> </v>
      </c>
    </row>
    <row r="33" spans="2:27" x14ac:dyDescent="0.2">
      <c r="B33" s="110">
        <f>'Results Input'!A36</f>
        <v>30</v>
      </c>
      <c r="C33" s="111" t="str">
        <f>'Results Input'!B36</f>
        <v>I</v>
      </c>
      <c r="D33" s="110" t="str">
        <f>IF('Lane 1'!G44="","",'Lane 1'!G44)</f>
        <v/>
      </c>
      <c r="E33" s="105" t="str">
        <f>IF('Lane 1'!H44="","",'Lane 1'!H44)</f>
        <v/>
      </c>
      <c r="F33" s="107"/>
      <c r="G33" s="111" t="str">
        <f t="shared" si="0"/>
        <v xml:space="preserve"> </v>
      </c>
      <c r="H33" s="110" t="str">
        <f>IF('Lane 2'!G44="","",'Lane 2'!G44)</f>
        <v/>
      </c>
      <c r="I33" s="105" t="str">
        <f>IF('Lane 2'!H44="","",'Lane 2'!H44)</f>
        <v/>
      </c>
      <c r="J33" s="107"/>
      <c r="K33" s="111" t="str">
        <f t="shared" si="3"/>
        <v xml:space="preserve"> </v>
      </c>
      <c r="L33" s="110" t="str">
        <f>IF('Lane 3'!G44="","",'Lane 3'!G44)</f>
        <v/>
      </c>
      <c r="M33" s="105" t="str">
        <f>IF('Lane 3'!H44="","",'Lane 3'!H44)</f>
        <v/>
      </c>
      <c r="N33" s="107"/>
      <c r="O33" s="111" t="str">
        <f t="shared" si="1"/>
        <v xml:space="preserve"> </v>
      </c>
      <c r="P33" s="110" t="str">
        <f>IF('Lane 4'!G44="","",'Lane 4'!G44)</f>
        <v/>
      </c>
      <c r="Q33" s="105" t="str">
        <f>IF('Lane 4'!H44="","",'Lane 4'!H44)</f>
        <v/>
      </c>
      <c r="R33" s="107"/>
      <c r="S33" s="111" t="str">
        <f t="shared" si="4"/>
        <v xml:space="preserve"> </v>
      </c>
      <c r="T33" s="110" t="str">
        <f>IF('Lane 5'!G44="","",'Lane 5'!G44)</f>
        <v/>
      </c>
      <c r="U33" s="105" t="str">
        <f>IF('Lane 5'!H44="","",'Lane 5'!H44)</f>
        <v/>
      </c>
      <c r="V33" s="107"/>
      <c r="W33" s="111" t="str">
        <f t="shared" si="2"/>
        <v xml:space="preserve"> </v>
      </c>
      <c r="X33" s="110" t="str">
        <f>IF('Lane 6'!G44="","",'Lane 6'!G44)</f>
        <v/>
      </c>
      <c r="Y33" s="105" t="str">
        <f>IF('Lane 6'!H44="","",'Lane 6'!H44)</f>
        <v/>
      </c>
      <c r="Z33" s="107"/>
      <c r="AA33" s="111" t="str">
        <f t="shared" si="5"/>
        <v xml:space="preserve"> </v>
      </c>
    </row>
    <row r="34" spans="2:27" x14ac:dyDescent="0.2">
      <c r="B34" s="110">
        <f>'Results Input'!A37</f>
        <v>31</v>
      </c>
      <c r="C34" s="111" t="str">
        <f>'Results Input'!B37</f>
        <v>I</v>
      </c>
      <c r="D34" s="110" t="str">
        <f>IF('Lane 1'!G45="","",'Lane 1'!G45)</f>
        <v/>
      </c>
      <c r="E34" s="105" t="str">
        <f>IF('Lane 1'!H45="","",'Lane 1'!H45)</f>
        <v/>
      </c>
      <c r="F34" s="107"/>
      <c r="G34" s="111" t="str">
        <f t="shared" ref="G34:G56" si="6">IF(C34="I",CONCATENATE(PROPER(D34)," ",PROPER(E34)),IF(C34="R","",""))</f>
        <v xml:space="preserve"> </v>
      </c>
      <c r="H34" s="110" t="str">
        <f>IF('Lane 2'!G45="","",'Lane 2'!G45)</f>
        <v/>
      </c>
      <c r="I34" s="105" t="str">
        <f>IF('Lane 2'!H45="","",'Lane 2'!H45)</f>
        <v/>
      </c>
      <c r="J34" s="107"/>
      <c r="K34" s="111" t="str">
        <f t="shared" si="3"/>
        <v xml:space="preserve"> </v>
      </c>
      <c r="L34" s="110" t="str">
        <f>IF('Lane 3'!G45="","",'Lane 3'!G45)</f>
        <v/>
      </c>
      <c r="M34" s="105" t="str">
        <f>IF('Lane 3'!H45="","",'Lane 3'!H45)</f>
        <v/>
      </c>
      <c r="N34" s="107"/>
      <c r="O34" s="111" t="str">
        <f t="shared" si="1"/>
        <v xml:space="preserve"> </v>
      </c>
      <c r="P34" s="110" t="str">
        <f>IF('Lane 4'!G45="","",'Lane 4'!G45)</f>
        <v/>
      </c>
      <c r="Q34" s="105" t="str">
        <f>IF('Lane 4'!H45="","",'Lane 4'!H45)</f>
        <v/>
      </c>
      <c r="R34" s="107"/>
      <c r="S34" s="111" t="str">
        <f t="shared" si="4"/>
        <v xml:space="preserve"> </v>
      </c>
      <c r="T34" s="110" t="str">
        <f>IF('Lane 5'!G45="","",'Lane 5'!G45)</f>
        <v/>
      </c>
      <c r="U34" s="105" t="str">
        <f>IF('Lane 5'!H45="","",'Lane 5'!H45)</f>
        <v/>
      </c>
      <c r="V34" s="107"/>
      <c r="W34" s="111" t="str">
        <f t="shared" si="2"/>
        <v xml:space="preserve"> </v>
      </c>
      <c r="X34" s="110" t="str">
        <f>IF('Lane 6'!G45="","",'Lane 6'!G45)</f>
        <v/>
      </c>
      <c r="Y34" s="105" t="str">
        <f>IF('Lane 6'!H45="","",'Lane 6'!H45)</f>
        <v/>
      </c>
      <c r="Z34" s="107"/>
      <c r="AA34" s="111" t="str">
        <f t="shared" si="5"/>
        <v xml:space="preserve"> </v>
      </c>
    </row>
    <row r="35" spans="2:27" x14ac:dyDescent="0.2">
      <c r="B35" s="110">
        <f>'Results Input'!A38</f>
        <v>32</v>
      </c>
      <c r="C35" s="111" t="str">
        <f>'Results Input'!B38</f>
        <v>I</v>
      </c>
      <c r="D35" s="110" t="str">
        <f>IF('Lane 1'!G46="","",'Lane 1'!G46)</f>
        <v/>
      </c>
      <c r="E35" s="105" t="str">
        <f>IF('Lane 1'!H46="","",'Lane 1'!H46)</f>
        <v/>
      </c>
      <c r="F35" s="107"/>
      <c r="G35" s="111" t="str">
        <f t="shared" si="6"/>
        <v xml:space="preserve"> </v>
      </c>
      <c r="H35" s="110" t="str">
        <f>IF('Lane 2'!G46="","",'Lane 2'!G46)</f>
        <v/>
      </c>
      <c r="I35" s="105" t="str">
        <f>IF('Lane 2'!H46="","",'Lane 2'!H46)</f>
        <v/>
      </c>
      <c r="J35" s="107"/>
      <c r="K35" s="111" t="str">
        <f t="shared" si="3"/>
        <v xml:space="preserve"> </v>
      </c>
      <c r="L35" s="110" t="str">
        <f>IF('Lane 3'!G46="","",'Lane 3'!G46)</f>
        <v/>
      </c>
      <c r="M35" s="105" t="str">
        <f>IF('Lane 3'!H46="","",'Lane 3'!H46)</f>
        <v/>
      </c>
      <c r="N35" s="107"/>
      <c r="O35" s="111" t="str">
        <f t="shared" si="1"/>
        <v xml:space="preserve"> </v>
      </c>
      <c r="P35" s="110" t="str">
        <f>IF('Lane 4'!G46="","",'Lane 4'!G46)</f>
        <v/>
      </c>
      <c r="Q35" s="105" t="str">
        <f>IF('Lane 4'!H46="","",'Lane 4'!H46)</f>
        <v/>
      </c>
      <c r="R35" s="107"/>
      <c r="S35" s="111" t="str">
        <f t="shared" si="4"/>
        <v xml:space="preserve"> </v>
      </c>
      <c r="T35" s="110" t="str">
        <f>IF('Lane 5'!G46="","",'Lane 5'!G46)</f>
        <v/>
      </c>
      <c r="U35" s="105" t="str">
        <f>IF('Lane 5'!H46="","",'Lane 5'!H46)</f>
        <v/>
      </c>
      <c r="V35" s="107"/>
      <c r="W35" s="111" t="str">
        <f t="shared" si="2"/>
        <v xml:space="preserve"> </v>
      </c>
      <c r="X35" s="110" t="str">
        <f>IF('Lane 6'!G46="","",'Lane 6'!G46)</f>
        <v/>
      </c>
      <c r="Y35" s="105" t="str">
        <f>IF('Lane 6'!H46="","",'Lane 6'!H46)</f>
        <v/>
      </c>
      <c r="Z35" s="107"/>
      <c r="AA35" s="111" t="str">
        <f t="shared" si="5"/>
        <v xml:space="preserve"> </v>
      </c>
    </row>
    <row r="36" spans="2:27" x14ac:dyDescent="0.2">
      <c r="B36" s="110">
        <f>'Results Input'!A39</f>
        <v>33</v>
      </c>
      <c r="C36" s="111" t="str">
        <f>'Results Input'!B39</f>
        <v>I</v>
      </c>
      <c r="D36" s="110" t="str">
        <f>IF('Lane 1'!G47="","",'Lane 1'!G47)</f>
        <v/>
      </c>
      <c r="E36" s="105" t="str">
        <f>IF('Lane 1'!H47="","",'Lane 1'!H47)</f>
        <v/>
      </c>
      <c r="F36" s="107"/>
      <c r="G36" s="111" t="str">
        <f t="shared" si="6"/>
        <v xml:space="preserve"> </v>
      </c>
      <c r="H36" s="110" t="str">
        <f>IF('Lane 2'!G47="","",'Lane 2'!G47)</f>
        <v/>
      </c>
      <c r="I36" s="105" t="str">
        <f>IF('Lane 2'!H47="","",'Lane 2'!H47)</f>
        <v/>
      </c>
      <c r="J36" s="107"/>
      <c r="K36" s="111" t="str">
        <f t="shared" si="3"/>
        <v xml:space="preserve"> </v>
      </c>
      <c r="L36" s="110" t="str">
        <f>IF('Lane 3'!G47="","",'Lane 3'!G47)</f>
        <v/>
      </c>
      <c r="M36" s="105" t="str">
        <f>IF('Lane 3'!H47="","",'Lane 3'!H47)</f>
        <v/>
      </c>
      <c r="N36" s="107"/>
      <c r="O36" s="111" t="str">
        <f t="shared" si="1"/>
        <v xml:space="preserve"> </v>
      </c>
      <c r="P36" s="110" t="str">
        <f>IF('Lane 4'!G47="","",'Lane 4'!G47)</f>
        <v/>
      </c>
      <c r="Q36" s="105" t="str">
        <f>IF('Lane 4'!H47="","",'Lane 4'!H47)</f>
        <v/>
      </c>
      <c r="R36" s="107"/>
      <c r="S36" s="111" t="str">
        <f t="shared" si="4"/>
        <v xml:space="preserve"> </v>
      </c>
      <c r="T36" s="110" t="str">
        <f>IF('Lane 5'!G47="","",'Lane 5'!G47)</f>
        <v/>
      </c>
      <c r="U36" s="105" t="str">
        <f>IF('Lane 5'!H47="","",'Lane 5'!H47)</f>
        <v/>
      </c>
      <c r="V36" s="107"/>
      <c r="W36" s="111" t="str">
        <f t="shared" si="2"/>
        <v xml:space="preserve"> </v>
      </c>
      <c r="X36" s="110" t="str">
        <f>IF('Lane 6'!G47="","",'Lane 6'!G47)</f>
        <v/>
      </c>
      <c r="Y36" s="105" t="str">
        <f>IF('Lane 6'!H47="","",'Lane 6'!H47)</f>
        <v/>
      </c>
      <c r="Z36" s="107"/>
      <c r="AA36" s="111" t="str">
        <f t="shared" si="5"/>
        <v xml:space="preserve"> </v>
      </c>
    </row>
    <row r="37" spans="2:27" x14ac:dyDescent="0.2">
      <c r="B37" s="110">
        <f>'Results Input'!A40</f>
        <v>34</v>
      </c>
      <c r="C37" s="111" t="str">
        <f>'Results Input'!B40</f>
        <v>I</v>
      </c>
      <c r="D37" s="110" t="str">
        <f>IF('Lane 1'!G48="","",'Lane 1'!G48)</f>
        <v/>
      </c>
      <c r="E37" s="105" t="str">
        <f>IF('Lane 1'!H48="","",'Lane 1'!H48)</f>
        <v/>
      </c>
      <c r="F37" s="107"/>
      <c r="G37" s="111" t="str">
        <f t="shared" si="6"/>
        <v xml:space="preserve"> </v>
      </c>
      <c r="H37" s="110" t="str">
        <f>IF('Lane 2'!G48="","",'Lane 2'!G48)</f>
        <v/>
      </c>
      <c r="I37" s="105" t="str">
        <f>IF('Lane 2'!H48="","",'Lane 2'!H48)</f>
        <v/>
      </c>
      <c r="J37" s="107"/>
      <c r="K37" s="111" t="str">
        <f t="shared" si="3"/>
        <v xml:space="preserve"> </v>
      </c>
      <c r="L37" s="110" t="str">
        <f>IF('Lane 3'!G48="","",'Lane 3'!G48)</f>
        <v/>
      </c>
      <c r="M37" s="105" t="str">
        <f>IF('Lane 3'!H48="","",'Lane 3'!H48)</f>
        <v/>
      </c>
      <c r="N37" s="107"/>
      <c r="O37" s="111" t="str">
        <f t="shared" si="1"/>
        <v xml:space="preserve"> </v>
      </c>
      <c r="P37" s="110" t="str">
        <f>IF('Lane 4'!G48="","",'Lane 4'!G48)</f>
        <v/>
      </c>
      <c r="Q37" s="105" t="str">
        <f>IF('Lane 4'!H48="","",'Lane 4'!H48)</f>
        <v/>
      </c>
      <c r="R37" s="107"/>
      <c r="S37" s="111" t="str">
        <f t="shared" si="4"/>
        <v xml:space="preserve"> </v>
      </c>
      <c r="T37" s="110" t="str">
        <f>IF('Lane 5'!G48="","",'Lane 5'!G48)</f>
        <v/>
      </c>
      <c r="U37" s="105" t="str">
        <f>IF('Lane 5'!H48="","",'Lane 5'!H48)</f>
        <v/>
      </c>
      <c r="V37" s="107"/>
      <c r="W37" s="111" t="str">
        <f t="shared" si="2"/>
        <v xml:space="preserve"> </v>
      </c>
      <c r="X37" s="110" t="str">
        <f>IF('Lane 6'!G48="","",'Lane 6'!G48)</f>
        <v/>
      </c>
      <c r="Y37" s="105" t="str">
        <f>IF('Lane 6'!H48="","",'Lane 6'!H48)</f>
        <v/>
      </c>
      <c r="Z37" s="107"/>
      <c r="AA37" s="111" t="str">
        <f t="shared" si="5"/>
        <v xml:space="preserve"> </v>
      </c>
    </row>
    <row r="38" spans="2:27" x14ac:dyDescent="0.2">
      <c r="B38" s="110">
        <f>'Results Input'!A41</f>
        <v>35</v>
      </c>
      <c r="C38" s="111" t="str">
        <f>'Results Input'!B41</f>
        <v>I</v>
      </c>
      <c r="D38" s="110" t="str">
        <f>IF('Lane 1'!G49="","",'Lane 1'!G49)</f>
        <v/>
      </c>
      <c r="E38" s="105" t="str">
        <f>IF('Lane 1'!H49="","",'Lane 1'!H49)</f>
        <v/>
      </c>
      <c r="F38" s="107"/>
      <c r="G38" s="111" t="str">
        <f t="shared" si="6"/>
        <v xml:space="preserve"> </v>
      </c>
      <c r="H38" s="110" t="str">
        <f>IF('Lane 2'!G49="","",'Lane 2'!G49)</f>
        <v/>
      </c>
      <c r="I38" s="105" t="str">
        <f>IF('Lane 2'!H49="","",'Lane 2'!H49)</f>
        <v/>
      </c>
      <c r="J38" s="107"/>
      <c r="K38" s="111" t="str">
        <f t="shared" si="3"/>
        <v xml:space="preserve"> </v>
      </c>
      <c r="L38" s="110" t="str">
        <f>IF('Lane 3'!G49="","",'Lane 3'!G49)</f>
        <v/>
      </c>
      <c r="M38" s="105" t="str">
        <f>IF('Lane 3'!H49="","",'Lane 3'!H49)</f>
        <v/>
      </c>
      <c r="N38" s="107"/>
      <c r="O38" s="111" t="str">
        <f t="shared" si="1"/>
        <v xml:space="preserve"> </v>
      </c>
      <c r="P38" s="110" t="str">
        <f>IF('Lane 4'!G49="","",'Lane 4'!G49)</f>
        <v/>
      </c>
      <c r="Q38" s="105" t="str">
        <f>IF('Lane 4'!H49="","",'Lane 4'!H49)</f>
        <v/>
      </c>
      <c r="R38" s="107"/>
      <c r="S38" s="111" t="str">
        <f t="shared" si="4"/>
        <v xml:space="preserve"> </v>
      </c>
      <c r="T38" s="110" t="str">
        <f>IF('Lane 5'!G49="","",'Lane 5'!G49)</f>
        <v/>
      </c>
      <c r="U38" s="105" t="str">
        <f>IF('Lane 5'!H49="","",'Lane 5'!H49)</f>
        <v/>
      </c>
      <c r="V38" s="107"/>
      <c r="W38" s="111" t="str">
        <f t="shared" si="2"/>
        <v xml:space="preserve"> </v>
      </c>
      <c r="X38" s="110" t="str">
        <f>IF('Lane 6'!G49="","",'Lane 6'!G49)</f>
        <v/>
      </c>
      <c r="Y38" s="105" t="str">
        <f>IF('Lane 6'!H49="","",'Lane 6'!H49)</f>
        <v/>
      </c>
      <c r="Z38" s="107"/>
      <c r="AA38" s="111" t="str">
        <f t="shared" si="5"/>
        <v xml:space="preserve"> </v>
      </c>
    </row>
    <row r="39" spans="2:27" x14ac:dyDescent="0.2">
      <c r="B39" s="110">
        <f>'Results Input'!A42</f>
        <v>36</v>
      </c>
      <c r="C39" s="111" t="str">
        <f>'Results Input'!B42</f>
        <v>I</v>
      </c>
      <c r="D39" s="110" t="str">
        <f>IF('Lane 1'!G50="","",'Lane 1'!G50)</f>
        <v/>
      </c>
      <c r="E39" s="105" t="str">
        <f>IF('Lane 1'!H50="","",'Lane 1'!H50)</f>
        <v/>
      </c>
      <c r="F39" s="107"/>
      <c r="G39" s="111" t="str">
        <f t="shared" si="6"/>
        <v xml:space="preserve"> </v>
      </c>
      <c r="H39" s="110" t="str">
        <f>IF('Lane 2'!G50="","",'Lane 2'!G50)</f>
        <v/>
      </c>
      <c r="I39" s="105" t="str">
        <f>IF('Lane 2'!H50="","",'Lane 2'!H50)</f>
        <v/>
      </c>
      <c r="J39" s="107"/>
      <c r="K39" s="111" t="str">
        <f t="shared" si="3"/>
        <v xml:space="preserve"> </v>
      </c>
      <c r="L39" s="110" t="str">
        <f>IF('Lane 3'!G50="","",'Lane 3'!G50)</f>
        <v/>
      </c>
      <c r="M39" s="105" t="str">
        <f>IF('Lane 3'!H50="","",'Lane 3'!H50)</f>
        <v/>
      </c>
      <c r="N39" s="107"/>
      <c r="O39" s="111" t="str">
        <f t="shared" si="1"/>
        <v xml:space="preserve"> </v>
      </c>
      <c r="P39" s="110" t="str">
        <f>IF('Lane 4'!G50="","",'Lane 4'!G50)</f>
        <v/>
      </c>
      <c r="Q39" s="105" t="str">
        <f>IF('Lane 4'!H50="","",'Lane 4'!H50)</f>
        <v/>
      </c>
      <c r="R39" s="107"/>
      <c r="S39" s="111" t="str">
        <f t="shared" si="4"/>
        <v xml:space="preserve"> </v>
      </c>
      <c r="T39" s="110" t="str">
        <f>IF('Lane 5'!G50="","",'Lane 5'!G50)</f>
        <v/>
      </c>
      <c r="U39" s="105" t="str">
        <f>IF('Lane 5'!H50="","",'Lane 5'!H50)</f>
        <v/>
      </c>
      <c r="V39" s="107"/>
      <c r="W39" s="111" t="str">
        <f t="shared" si="2"/>
        <v xml:space="preserve"> </v>
      </c>
      <c r="X39" s="110" t="str">
        <f>IF('Lane 6'!G50="","",'Lane 6'!G50)</f>
        <v/>
      </c>
      <c r="Y39" s="105" t="str">
        <f>IF('Lane 6'!H50="","",'Lane 6'!H50)</f>
        <v/>
      </c>
      <c r="Z39" s="107"/>
      <c r="AA39" s="111" t="str">
        <f t="shared" si="5"/>
        <v xml:space="preserve"> </v>
      </c>
    </row>
    <row r="40" spans="2:27" x14ac:dyDescent="0.2">
      <c r="B40" s="110">
        <f>'Results Input'!A43</f>
        <v>37</v>
      </c>
      <c r="C40" s="111" t="str">
        <f>'Results Input'!B43</f>
        <v>I</v>
      </c>
      <c r="D40" s="110" t="str">
        <f>IF('Lane 1'!G51="","",'Lane 1'!G51)</f>
        <v/>
      </c>
      <c r="E40" s="105" t="str">
        <f>IF('Lane 1'!H51="","",'Lane 1'!H51)</f>
        <v/>
      </c>
      <c r="F40" s="107"/>
      <c r="G40" s="111" t="str">
        <f t="shared" si="6"/>
        <v xml:space="preserve"> </v>
      </c>
      <c r="H40" s="110" t="str">
        <f>IF('Lane 2'!G51="","",'Lane 2'!G51)</f>
        <v/>
      </c>
      <c r="I40" s="105" t="str">
        <f>IF('Lane 2'!H51="","",'Lane 2'!H51)</f>
        <v/>
      </c>
      <c r="J40" s="107"/>
      <c r="K40" s="111" t="str">
        <f t="shared" si="3"/>
        <v xml:space="preserve"> </v>
      </c>
      <c r="L40" s="110" t="str">
        <f>IF('Lane 3'!G51="","",'Lane 3'!G51)</f>
        <v/>
      </c>
      <c r="M40" s="105" t="str">
        <f>IF('Lane 3'!H51="","",'Lane 3'!H51)</f>
        <v/>
      </c>
      <c r="N40" s="107"/>
      <c r="O40" s="111" t="str">
        <f t="shared" si="1"/>
        <v xml:space="preserve"> </v>
      </c>
      <c r="P40" s="110" t="str">
        <f>IF('Lane 4'!G51="","",'Lane 4'!G51)</f>
        <v/>
      </c>
      <c r="Q40" s="105" t="str">
        <f>IF('Lane 4'!H51="","",'Lane 4'!H51)</f>
        <v/>
      </c>
      <c r="R40" s="107"/>
      <c r="S40" s="111" t="str">
        <f t="shared" si="4"/>
        <v xml:space="preserve"> </v>
      </c>
      <c r="T40" s="110" t="str">
        <f>IF('Lane 5'!G51="","",'Lane 5'!G51)</f>
        <v/>
      </c>
      <c r="U40" s="105" t="str">
        <f>IF('Lane 5'!H51="","",'Lane 5'!H51)</f>
        <v/>
      </c>
      <c r="V40" s="107"/>
      <c r="W40" s="111" t="str">
        <f t="shared" si="2"/>
        <v xml:space="preserve"> </v>
      </c>
      <c r="X40" s="110" t="str">
        <f>IF('Lane 6'!G51="","",'Lane 6'!G51)</f>
        <v/>
      </c>
      <c r="Y40" s="105" t="str">
        <f>IF('Lane 6'!H51="","",'Lane 6'!H51)</f>
        <v/>
      </c>
      <c r="Z40" s="107"/>
      <c r="AA40" s="111" t="str">
        <f t="shared" si="5"/>
        <v xml:space="preserve"> </v>
      </c>
    </row>
    <row r="41" spans="2:27" x14ac:dyDescent="0.2">
      <c r="B41" s="110">
        <f>'Results Input'!A44</f>
        <v>38</v>
      </c>
      <c r="C41" s="111" t="str">
        <f>'Results Input'!B44</f>
        <v>I</v>
      </c>
      <c r="D41" s="110" t="str">
        <f>IF('Lane 1'!G52="","",'Lane 1'!G52)</f>
        <v/>
      </c>
      <c r="E41" s="105" t="str">
        <f>IF('Lane 1'!H52="","",'Lane 1'!H52)</f>
        <v/>
      </c>
      <c r="F41" s="107"/>
      <c r="G41" s="111" t="str">
        <f t="shared" si="6"/>
        <v xml:space="preserve"> </v>
      </c>
      <c r="H41" s="110" t="str">
        <f>IF('Lane 2'!G52="","",'Lane 2'!G52)</f>
        <v/>
      </c>
      <c r="I41" s="105" t="str">
        <f>IF('Lane 2'!H52="","",'Lane 2'!H52)</f>
        <v/>
      </c>
      <c r="J41" s="107"/>
      <c r="K41" s="111" t="str">
        <f t="shared" si="3"/>
        <v xml:space="preserve"> </v>
      </c>
      <c r="L41" s="110" t="str">
        <f>IF('Lane 3'!G52="","",'Lane 3'!G52)</f>
        <v/>
      </c>
      <c r="M41" s="105" t="str">
        <f>IF('Lane 3'!H52="","",'Lane 3'!H52)</f>
        <v/>
      </c>
      <c r="N41" s="107"/>
      <c r="O41" s="111" t="str">
        <f t="shared" si="1"/>
        <v xml:space="preserve"> </v>
      </c>
      <c r="P41" s="110" t="str">
        <f>IF('Lane 4'!G52="","",'Lane 4'!G52)</f>
        <v/>
      </c>
      <c r="Q41" s="105" t="str">
        <f>IF('Lane 4'!H52="","",'Lane 4'!H52)</f>
        <v/>
      </c>
      <c r="R41" s="107"/>
      <c r="S41" s="111" t="str">
        <f t="shared" si="4"/>
        <v xml:space="preserve"> </v>
      </c>
      <c r="T41" s="110" t="str">
        <f>IF('Lane 5'!G52="","",'Lane 5'!G52)</f>
        <v/>
      </c>
      <c r="U41" s="105" t="str">
        <f>IF('Lane 5'!H52="","",'Lane 5'!H52)</f>
        <v/>
      </c>
      <c r="V41" s="107"/>
      <c r="W41" s="111" t="str">
        <f t="shared" si="2"/>
        <v xml:space="preserve"> </v>
      </c>
      <c r="X41" s="110" t="str">
        <f>IF('Lane 6'!G52="","",'Lane 6'!G52)</f>
        <v/>
      </c>
      <c r="Y41" s="105" t="str">
        <f>IF('Lane 6'!H52="","",'Lane 6'!H52)</f>
        <v/>
      </c>
      <c r="Z41" s="107"/>
      <c r="AA41" s="111" t="str">
        <f t="shared" si="5"/>
        <v xml:space="preserve"> </v>
      </c>
    </row>
    <row r="42" spans="2:27" x14ac:dyDescent="0.2">
      <c r="B42" s="110">
        <f>'Results Input'!A45</f>
        <v>39</v>
      </c>
      <c r="C42" s="111" t="str">
        <f>'Results Input'!B45</f>
        <v>I</v>
      </c>
      <c r="D42" s="110" t="str">
        <f>IF('Lane 1'!G53="","",'Lane 1'!G53)</f>
        <v/>
      </c>
      <c r="E42" s="105" t="str">
        <f>IF('Lane 1'!H53="","",'Lane 1'!H53)</f>
        <v/>
      </c>
      <c r="F42" s="107"/>
      <c r="G42" s="111" t="str">
        <f t="shared" si="6"/>
        <v xml:space="preserve"> </v>
      </c>
      <c r="H42" s="110" t="str">
        <f>IF('Lane 2'!G53="","",'Lane 2'!G53)</f>
        <v/>
      </c>
      <c r="I42" s="105" t="str">
        <f>IF('Lane 2'!H53="","",'Lane 2'!H53)</f>
        <v/>
      </c>
      <c r="J42" s="107"/>
      <c r="K42" s="111" t="str">
        <f t="shared" si="3"/>
        <v xml:space="preserve"> </v>
      </c>
      <c r="L42" s="110" t="str">
        <f>IF('Lane 3'!G53="","",'Lane 3'!G53)</f>
        <v/>
      </c>
      <c r="M42" s="105" t="str">
        <f>IF('Lane 3'!H53="","",'Lane 3'!H53)</f>
        <v/>
      </c>
      <c r="N42" s="107"/>
      <c r="O42" s="111" t="str">
        <f t="shared" si="1"/>
        <v xml:space="preserve"> </v>
      </c>
      <c r="P42" s="110" t="str">
        <f>IF('Lane 4'!G53="","",'Lane 4'!G53)</f>
        <v/>
      </c>
      <c r="Q42" s="105" t="str">
        <f>IF('Lane 4'!H53="","",'Lane 4'!H53)</f>
        <v/>
      </c>
      <c r="R42" s="107"/>
      <c r="S42" s="111" t="str">
        <f t="shared" si="4"/>
        <v xml:space="preserve"> </v>
      </c>
      <c r="T42" s="110" t="str">
        <f>IF('Lane 5'!G53="","",'Lane 5'!G53)</f>
        <v/>
      </c>
      <c r="U42" s="105" t="str">
        <f>IF('Lane 5'!H53="","",'Lane 5'!H53)</f>
        <v/>
      </c>
      <c r="V42" s="107"/>
      <c r="W42" s="111" t="str">
        <f t="shared" si="2"/>
        <v xml:space="preserve"> </v>
      </c>
      <c r="X42" s="110" t="str">
        <f>IF('Lane 6'!G53="","",'Lane 6'!G53)</f>
        <v/>
      </c>
      <c r="Y42" s="105" t="str">
        <f>IF('Lane 6'!H53="","",'Lane 6'!H53)</f>
        <v/>
      </c>
      <c r="Z42" s="107"/>
      <c r="AA42" s="111" t="str">
        <f t="shared" si="5"/>
        <v xml:space="preserve"> </v>
      </c>
    </row>
    <row r="43" spans="2:27" x14ac:dyDescent="0.2">
      <c r="B43" s="110">
        <f>'Results Input'!A46</f>
        <v>40</v>
      </c>
      <c r="C43" s="111" t="str">
        <f>'Results Input'!B46</f>
        <v>I</v>
      </c>
      <c r="D43" s="110" t="str">
        <f>IF('Lane 1'!G54="","",'Lane 1'!G54)</f>
        <v/>
      </c>
      <c r="E43" s="105" t="str">
        <f>IF('Lane 1'!H54="","",'Lane 1'!H54)</f>
        <v/>
      </c>
      <c r="F43" s="107"/>
      <c r="G43" s="111" t="str">
        <f t="shared" si="6"/>
        <v xml:space="preserve"> </v>
      </c>
      <c r="H43" s="110" t="str">
        <f>IF('Lane 2'!G54="","",'Lane 2'!G54)</f>
        <v/>
      </c>
      <c r="I43" s="105" t="str">
        <f>IF('Lane 2'!H54="","",'Lane 2'!H54)</f>
        <v/>
      </c>
      <c r="J43" s="107"/>
      <c r="K43" s="111" t="str">
        <f t="shared" si="3"/>
        <v xml:space="preserve"> </v>
      </c>
      <c r="L43" s="110" t="str">
        <f>IF('Lane 3'!G54="","",'Lane 3'!G54)</f>
        <v/>
      </c>
      <c r="M43" s="105" t="str">
        <f>IF('Lane 3'!H54="","",'Lane 3'!H54)</f>
        <v/>
      </c>
      <c r="N43" s="107"/>
      <c r="O43" s="111" t="str">
        <f t="shared" si="1"/>
        <v xml:space="preserve"> </v>
      </c>
      <c r="P43" s="110" t="str">
        <f>IF('Lane 4'!G54="","",'Lane 4'!G54)</f>
        <v/>
      </c>
      <c r="Q43" s="105" t="str">
        <f>IF('Lane 4'!H54="","",'Lane 4'!H54)</f>
        <v/>
      </c>
      <c r="R43" s="107"/>
      <c r="S43" s="111" t="str">
        <f t="shared" si="4"/>
        <v xml:space="preserve"> </v>
      </c>
      <c r="T43" s="110" t="str">
        <f>IF('Lane 5'!G54="","",'Lane 5'!G54)</f>
        <v/>
      </c>
      <c r="U43" s="105" t="str">
        <f>IF('Lane 5'!H54="","",'Lane 5'!H54)</f>
        <v/>
      </c>
      <c r="V43" s="107"/>
      <c r="W43" s="111" t="str">
        <f t="shared" si="2"/>
        <v xml:space="preserve"> </v>
      </c>
      <c r="X43" s="110" t="str">
        <f>IF('Lane 6'!G54="","",'Lane 6'!G54)</f>
        <v/>
      </c>
      <c r="Y43" s="105" t="str">
        <f>IF('Lane 6'!H54="","",'Lane 6'!H54)</f>
        <v/>
      </c>
      <c r="Z43" s="107"/>
      <c r="AA43" s="111" t="str">
        <f t="shared" si="5"/>
        <v xml:space="preserve"> </v>
      </c>
    </row>
    <row r="44" spans="2:27" x14ac:dyDescent="0.2">
      <c r="B44" s="110">
        <f>'Results Input'!A47</f>
        <v>41</v>
      </c>
      <c r="C44" s="111" t="str">
        <f>'Results Input'!B47</f>
        <v>I</v>
      </c>
      <c r="D44" s="110" t="str">
        <f>IF('Lane 1'!G55="","",'Lane 1'!G55)</f>
        <v/>
      </c>
      <c r="E44" s="105" t="str">
        <f>IF('Lane 1'!H55="","",'Lane 1'!H55)</f>
        <v/>
      </c>
      <c r="F44" s="107"/>
      <c r="G44" s="111" t="str">
        <f t="shared" si="6"/>
        <v xml:space="preserve"> </v>
      </c>
      <c r="H44" s="110" t="str">
        <f>IF('Lane 2'!G55="","",'Lane 2'!G55)</f>
        <v/>
      </c>
      <c r="I44" s="105" t="str">
        <f>IF('Lane 2'!H55="","",'Lane 2'!H55)</f>
        <v/>
      </c>
      <c r="J44" s="107"/>
      <c r="K44" s="111" t="str">
        <f t="shared" si="3"/>
        <v xml:space="preserve"> </v>
      </c>
      <c r="L44" s="110" t="str">
        <f>IF('Lane 3'!G55="","",'Lane 3'!G55)</f>
        <v/>
      </c>
      <c r="M44" s="105" t="str">
        <f>IF('Lane 3'!H55="","",'Lane 3'!H55)</f>
        <v/>
      </c>
      <c r="N44" s="107"/>
      <c r="O44" s="111" t="str">
        <f t="shared" si="1"/>
        <v xml:space="preserve"> </v>
      </c>
      <c r="P44" s="110" t="str">
        <f>IF('Lane 4'!G55="","",'Lane 4'!G55)</f>
        <v/>
      </c>
      <c r="Q44" s="105" t="str">
        <f>IF('Lane 4'!H55="","",'Lane 4'!H55)</f>
        <v/>
      </c>
      <c r="R44" s="107"/>
      <c r="S44" s="111" t="str">
        <f t="shared" si="4"/>
        <v xml:space="preserve"> </v>
      </c>
      <c r="T44" s="110" t="str">
        <f>IF('Lane 5'!G55="","",'Lane 5'!G55)</f>
        <v/>
      </c>
      <c r="U44" s="105" t="str">
        <f>IF('Lane 5'!H55="","",'Lane 5'!H55)</f>
        <v/>
      </c>
      <c r="V44" s="107"/>
      <c r="W44" s="111" t="str">
        <f t="shared" si="2"/>
        <v xml:space="preserve"> </v>
      </c>
      <c r="X44" s="110" t="str">
        <f>IF('Lane 6'!G55="","",'Lane 6'!G55)</f>
        <v/>
      </c>
      <c r="Y44" s="105" t="str">
        <f>IF('Lane 6'!H55="","",'Lane 6'!H55)</f>
        <v/>
      </c>
      <c r="Z44" s="107"/>
      <c r="AA44" s="111" t="str">
        <f t="shared" si="5"/>
        <v xml:space="preserve"> </v>
      </c>
    </row>
    <row r="45" spans="2:27" x14ac:dyDescent="0.2">
      <c r="B45" s="110">
        <f>'Results Input'!A48</f>
        <v>42</v>
      </c>
      <c r="C45" s="111" t="str">
        <f>'Results Input'!B48</f>
        <v>I</v>
      </c>
      <c r="D45" s="110" t="str">
        <f>IF('Lane 1'!G56="","",'Lane 1'!G56)</f>
        <v/>
      </c>
      <c r="E45" s="105" t="str">
        <f>IF('Lane 1'!H56="","",'Lane 1'!H56)</f>
        <v/>
      </c>
      <c r="F45" s="107"/>
      <c r="G45" s="111" t="str">
        <f t="shared" si="6"/>
        <v xml:space="preserve"> </v>
      </c>
      <c r="H45" s="110" t="str">
        <f>IF('Lane 2'!G56="","",'Lane 2'!G56)</f>
        <v/>
      </c>
      <c r="I45" s="105" t="str">
        <f>IF('Lane 2'!H56="","",'Lane 2'!H56)</f>
        <v/>
      </c>
      <c r="J45" s="107"/>
      <c r="K45" s="111" t="str">
        <f t="shared" si="3"/>
        <v xml:space="preserve"> </v>
      </c>
      <c r="L45" s="110" t="str">
        <f>IF('Lane 3'!G56="","",'Lane 3'!G56)</f>
        <v/>
      </c>
      <c r="M45" s="105" t="str">
        <f>IF('Lane 3'!H56="","",'Lane 3'!H56)</f>
        <v/>
      </c>
      <c r="N45" s="107"/>
      <c r="O45" s="111" t="str">
        <f t="shared" si="1"/>
        <v xml:space="preserve"> </v>
      </c>
      <c r="P45" s="110" t="str">
        <f>IF('Lane 4'!G56="","",'Lane 4'!G56)</f>
        <v/>
      </c>
      <c r="Q45" s="105" t="str">
        <f>IF('Lane 4'!H56="","",'Lane 4'!H56)</f>
        <v/>
      </c>
      <c r="R45" s="107"/>
      <c r="S45" s="111" t="str">
        <f t="shared" si="4"/>
        <v xml:space="preserve"> </v>
      </c>
      <c r="T45" s="110" t="str">
        <f>IF('Lane 5'!G56="","",'Lane 5'!G56)</f>
        <v/>
      </c>
      <c r="U45" s="105" t="str">
        <f>IF('Lane 5'!H56="","",'Lane 5'!H56)</f>
        <v/>
      </c>
      <c r="V45" s="107"/>
      <c r="W45" s="111" t="str">
        <f t="shared" si="2"/>
        <v xml:space="preserve"> </v>
      </c>
      <c r="X45" s="110" t="str">
        <f>IF('Lane 6'!G56="","",'Lane 6'!G56)</f>
        <v/>
      </c>
      <c r="Y45" s="105" t="str">
        <f>IF('Lane 6'!H56="","",'Lane 6'!H56)</f>
        <v/>
      </c>
      <c r="Z45" s="107"/>
      <c r="AA45" s="111" t="str">
        <f t="shared" si="5"/>
        <v xml:space="preserve"> </v>
      </c>
    </row>
    <row r="46" spans="2:27" x14ac:dyDescent="0.2">
      <c r="B46" s="110">
        <f>'Results Input'!A49</f>
        <v>43</v>
      </c>
      <c r="C46" s="111" t="str">
        <f>'Results Input'!B49</f>
        <v>I</v>
      </c>
      <c r="D46" s="110" t="str">
        <f>IF('Lane 1'!G57="","",'Lane 1'!G57)</f>
        <v/>
      </c>
      <c r="E46" s="105" t="str">
        <f>IF('Lane 1'!H57="","",'Lane 1'!H57)</f>
        <v/>
      </c>
      <c r="F46" s="107"/>
      <c r="G46" s="111" t="str">
        <f t="shared" si="6"/>
        <v xml:space="preserve"> </v>
      </c>
      <c r="H46" s="110" t="str">
        <f>IF('Lane 2'!G57="","",'Lane 2'!G57)</f>
        <v/>
      </c>
      <c r="I46" s="105" t="str">
        <f>IF('Lane 2'!H57="","",'Lane 2'!H57)</f>
        <v/>
      </c>
      <c r="J46" s="107"/>
      <c r="K46" s="111" t="str">
        <f t="shared" si="3"/>
        <v xml:space="preserve"> </v>
      </c>
      <c r="L46" s="110" t="str">
        <f>IF('Lane 3'!G57="","",'Lane 3'!G57)</f>
        <v/>
      </c>
      <c r="M46" s="105" t="str">
        <f>IF('Lane 3'!H57="","",'Lane 3'!H57)</f>
        <v/>
      </c>
      <c r="N46" s="107"/>
      <c r="O46" s="111" t="str">
        <f t="shared" si="1"/>
        <v xml:space="preserve"> </v>
      </c>
      <c r="P46" s="110" t="str">
        <f>IF('Lane 4'!G57="","",'Lane 4'!G57)</f>
        <v/>
      </c>
      <c r="Q46" s="105" t="str">
        <f>IF('Lane 4'!H57="","",'Lane 4'!H57)</f>
        <v/>
      </c>
      <c r="R46" s="107"/>
      <c r="S46" s="111" t="str">
        <f t="shared" si="4"/>
        <v xml:space="preserve"> </v>
      </c>
      <c r="T46" s="110" t="str">
        <f>IF('Lane 5'!G57="","",'Lane 5'!G57)</f>
        <v/>
      </c>
      <c r="U46" s="105" t="str">
        <f>IF('Lane 5'!H57="","",'Lane 5'!H57)</f>
        <v/>
      </c>
      <c r="V46" s="107"/>
      <c r="W46" s="111" t="str">
        <f t="shared" si="2"/>
        <v xml:space="preserve"> </v>
      </c>
      <c r="X46" s="110" t="str">
        <f>IF('Lane 6'!G57="","",'Lane 6'!G57)</f>
        <v/>
      </c>
      <c r="Y46" s="105" t="str">
        <f>IF('Lane 6'!H57="","",'Lane 6'!H57)</f>
        <v/>
      </c>
      <c r="Z46" s="107"/>
      <c r="AA46" s="111" t="str">
        <f t="shared" si="5"/>
        <v xml:space="preserve"> </v>
      </c>
    </row>
    <row r="47" spans="2:27" x14ac:dyDescent="0.2">
      <c r="B47" s="110">
        <f>'Results Input'!A50</f>
        <v>44</v>
      </c>
      <c r="C47" s="111" t="str">
        <f>'Results Input'!B50</f>
        <v>I</v>
      </c>
      <c r="D47" s="110" t="str">
        <f>IF('Lane 1'!G58="","",'Lane 1'!G58)</f>
        <v/>
      </c>
      <c r="E47" s="105" t="str">
        <f>IF('Lane 1'!H58="","",'Lane 1'!H58)</f>
        <v/>
      </c>
      <c r="F47" s="107"/>
      <c r="G47" s="111" t="str">
        <f t="shared" si="6"/>
        <v xml:space="preserve"> </v>
      </c>
      <c r="H47" s="110" t="str">
        <f>IF('Lane 2'!G58="","",'Lane 2'!G58)</f>
        <v/>
      </c>
      <c r="I47" s="105" t="str">
        <f>IF('Lane 2'!H58="","",'Lane 2'!H58)</f>
        <v/>
      </c>
      <c r="J47" s="107"/>
      <c r="K47" s="111" t="str">
        <f t="shared" si="3"/>
        <v xml:space="preserve"> </v>
      </c>
      <c r="L47" s="110" t="str">
        <f>IF('Lane 3'!G58="","",'Lane 3'!G58)</f>
        <v/>
      </c>
      <c r="M47" s="105" t="str">
        <f>IF('Lane 3'!H58="","",'Lane 3'!H58)</f>
        <v/>
      </c>
      <c r="N47" s="107"/>
      <c r="O47" s="111" t="str">
        <f t="shared" si="1"/>
        <v xml:space="preserve"> </v>
      </c>
      <c r="P47" s="110" t="str">
        <f>IF('Lane 4'!G58="","",'Lane 4'!G58)</f>
        <v/>
      </c>
      <c r="Q47" s="105" t="str">
        <f>IF('Lane 4'!H58="","",'Lane 4'!H58)</f>
        <v/>
      </c>
      <c r="R47" s="107"/>
      <c r="S47" s="111" t="str">
        <f t="shared" si="4"/>
        <v xml:space="preserve"> </v>
      </c>
      <c r="T47" s="110" t="str">
        <f>IF('Lane 5'!G58="","",'Lane 5'!G58)</f>
        <v/>
      </c>
      <c r="U47" s="105" t="str">
        <f>IF('Lane 5'!H58="","",'Lane 5'!H58)</f>
        <v/>
      </c>
      <c r="V47" s="107"/>
      <c r="W47" s="111" t="str">
        <f t="shared" si="2"/>
        <v xml:space="preserve"> </v>
      </c>
      <c r="X47" s="110" t="str">
        <f>IF('Lane 6'!G58="","",'Lane 6'!G58)</f>
        <v/>
      </c>
      <c r="Y47" s="105" t="str">
        <f>IF('Lane 6'!H58="","",'Lane 6'!H58)</f>
        <v/>
      </c>
      <c r="Z47" s="107"/>
      <c r="AA47" s="111" t="str">
        <f t="shared" si="5"/>
        <v xml:space="preserve"> </v>
      </c>
    </row>
    <row r="48" spans="2:27" x14ac:dyDescent="0.2">
      <c r="B48" s="110">
        <f>'Results Input'!A51</f>
        <v>45</v>
      </c>
      <c r="C48" s="111" t="str">
        <f>'Results Input'!B51</f>
        <v>I</v>
      </c>
      <c r="D48" s="110" t="str">
        <f>IF('Lane 1'!G59="","",'Lane 1'!G59)</f>
        <v/>
      </c>
      <c r="E48" s="105" t="str">
        <f>IF('Lane 1'!H59="","",'Lane 1'!H59)</f>
        <v/>
      </c>
      <c r="F48" s="107"/>
      <c r="G48" s="111" t="str">
        <f t="shared" si="6"/>
        <v xml:space="preserve"> </v>
      </c>
      <c r="H48" s="110" t="str">
        <f>IF('Lane 2'!G59="","",'Lane 2'!G59)</f>
        <v/>
      </c>
      <c r="I48" s="105" t="str">
        <f>IF('Lane 2'!H59="","",'Lane 2'!H59)</f>
        <v/>
      </c>
      <c r="J48" s="107"/>
      <c r="K48" s="111" t="str">
        <f t="shared" si="3"/>
        <v xml:space="preserve"> </v>
      </c>
      <c r="L48" s="110" t="str">
        <f>IF('Lane 3'!G59="","",'Lane 3'!G59)</f>
        <v/>
      </c>
      <c r="M48" s="105" t="str">
        <f>IF('Lane 3'!H59="","",'Lane 3'!H59)</f>
        <v/>
      </c>
      <c r="N48" s="107"/>
      <c r="O48" s="111" t="str">
        <f t="shared" si="1"/>
        <v xml:space="preserve"> </v>
      </c>
      <c r="P48" s="110" t="str">
        <f>IF('Lane 4'!G59="","",'Lane 4'!G59)</f>
        <v/>
      </c>
      <c r="Q48" s="105" t="str">
        <f>IF('Lane 4'!H59="","",'Lane 4'!H59)</f>
        <v/>
      </c>
      <c r="R48" s="107"/>
      <c r="S48" s="111" t="str">
        <f t="shared" si="4"/>
        <v xml:space="preserve"> </v>
      </c>
      <c r="T48" s="110" t="str">
        <f>IF('Lane 5'!G59="","",'Lane 5'!G59)</f>
        <v/>
      </c>
      <c r="U48" s="105" t="str">
        <f>IF('Lane 5'!H59="","",'Lane 5'!H59)</f>
        <v/>
      </c>
      <c r="V48" s="107"/>
      <c r="W48" s="111" t="str">
        <f t="shared" si="2"/>
        <v xml:space="preserve"> </v>
      </c>
      <c r="X48" s="110" t="str">
        <f>IF('Lane 6'!G59="","",'Lane 6'!G59)</f>
        <v/>
      </c>
      <c r="Y48" s="105" t="str">
        <f>IF('Lane 6'!H59="","",'Lane 6'!H59)</f>
        <v/>
      </c>
      <c r="Z48" s="107"/>
      <c r="AA48" s="111" t="str">
        <f t="shared" si="5"/>
        <v xml:space="preserve"> </v>
      </c>
    </row>
    <row r="49" spans="2:27" x14ac:dyDescent="0.2">
      <c r="B49" s="110">
        <f>'Results Input'!A52</f>
        <v>46</v>
      </c>
      <c r="C49" s="111" t="str">
        <f>'Results Input'!B52</f>
        <v>I</v>
      </c>
      <c r="D49" s="110" t="str">
        <f>IF('Lane 1'!G60="","",'Lane 1'!G60)</f>
        <v/>
      </c>
      <c r="E49" s="105" t="str">
        <f>IF('Lane 1'!H60="","",'Lane 1'!H60)</f>
        <v/>
      </c>
      <c r="F49" s="107"/>
      <c r="G49" s="111" t="str">
        <f t="shared" si="6"/>
        <v xml:space="preserve"> </v>
      </c>
      <c r="H49" s="110" t="str">
        <f>IF('Lane 2'!G60="","",'Lane 2'!G60)</f>
        <v/>
      </c>
      <c r="I49" s="105" t="str">
        <f>IF('Lane 2'!H60="","",'Lane 2'!H60)</f>
        <v/>
      </c>
      <c r="J49" s="107"/>
      <c r="K49" s="111" t="str">
        <f t="shared" si="3"/>
        <v xml:space="preserve"> </v>
      </c>
      <c r="L49" s="110" t="str">
        <f>IF('Lane 3'!G60="","",'Lane 3'!G60)</f>
        <v/>
      </c>
      <c r="M49" s="105" t="str">
        <f>IF('Lane 3'!H60="","",'Lane 3'!H60)</f>
        <v/>
      </c>
      <c r="N49" s="107"/>
      <c r="O49" s="111" t="str">
        <f t="shared" si="1"/>
        <v xml:space="preserve"> </v>
      </c>
      <c r="P49" s="110" t="str">
        <f>IF('Lane 4'!G60="","",'Lane 4'!G60)</f>
        <v/>
      </c>
      <c r="Q49" s="105" t="str">
        <f>IF('Lane 4'!H60="","",'Lane 4'!H60)</f>
        <v/>
      </c>
      <c r="R49" s="107"/>
      <c r="S49" s="111" t="str">
        <f t="shared" si="4"/>
        <v xml:space="preserve"> </v>
      </c>
      <c r="T49" s="110" t="str">
        <f>IF('Lane 5'!G60="","",'Lane 5'!G60)</f>
        <v/>
      </c>
      <c r="U49" s="105" t="str">
        <f>IF('Lane 5'!H60="","",'Lane 5'!H60)</f>
        <v/>
      </c>
      <c r="V49" s="107"/>
      <c r="W49" s="111" t="str">
        <f t="shared" si="2"/>
        <v xml:space="preserve"> </v>
      </c>
      <c r="X49" s="110" t="str">
        <f>IF('Lane 6'!G60="","",'Lane 6'!G60)</f>
        <v/>
      </c>
      <c r="Y49" s="105" t="str">
        <f>IF('Lane 6'!H60="","",'Lane 6'!H60)</f>
        <v/>
      </c>
      <c r="Z49" s="107"/>
      <c r="AA49" s="111" t="str">
        <f t="shared" si="5"/>
        <v xml:space="preserve"> </v>
      </c>
    </row>
    <row r="50" spans="2:27" x14ac:dyDescent="0.2">
      <c r="B50" s="110">
        <f>'Results Input'!A53</f>
        <v>47</v>
      </c>
      <c r="C50" s="111" t="str">
        <f>'Results Input'!B53</f>
        <v>I</v>
      </c>
      <c r="D50" s="110" t="str">
        <f>IF('Lane 1'!G61="","",'Lane 1'!G61)</f>
        <v/>
      </c>
      <c r="E50" s="105" t="str">
        <f>IF('Lane 1'!H61="","",'Lane 1'!H61)</f>
        <v/>
      </c>
      <c r="F50" s="107"/>
      <c r="G50" s="111" t="str">
        <f t="shared" si="6"/>
        <v xml:space="preserve"> </v>
      </c>
      <c r="H50" s="110" t="str">
        <f>IF('Lane 2'!G61="","",'Lane 2'!G61)</f>
        <v/>
      </c>
      <c r="I50" s="105" t="str">
        <f>IF('Lane 2'!H61="","",'Lane 2'!H61)</f>
        <v/>
      </c>
      <c r="J50" s="107"/>
      <c r="K50" s="111" t="str">
        <f t="shared" si="3"/>
        <v xml:space="preserve"> </v>
      </c>
      <c r="L50" s="110" t="str">
        <f>IF('Lane 3'!G61="","",'Lane 3'!G61)</f>
        <v/>
      </c>
      <c r="M50" s="105" t="str">
        <f>IF('Lane 3'!H61="","",'Lane 3'!H61)</f>
        <v/>
      </c>
      <c r="N50" s="107"/>
      <c r="O50" s="111" t="str">
        <f t="shared" si="1"/>
        <v xml:space="preserve"> </v>
      </c>
      <c r="P50" s="110" t="str">
        <f>IF('Lane 4'!G61="","",'Lane 4'!G61)</f>
        <v/>
      </c>
      <c r="Q50" s="105" t="str">
        <f>IF('Lane 4'!H61="","",'Lane 4'!H61)</f>
        <v/>
      </c>
      <c r="R50" s="107"/>
      <c r="S50" s="111" t="str">
        <f t="shared" si="4"/>
        <v xml:space="preserve"> </v>
      </c>
      <c r="T50" s="110" t="str">
        <f>IF('Lane 5'!G61="","",'Lane 5'!G61)</f>
        <v/>
      </c>
      <c r="U50" s="105" t="str">
        <f>IF('Lane 5'!H61="","",'Lane 5'!H61)</f>
        <v/>
      </c>
      <c r="V50" s="107"/>
      <c r="W50" s="111" t="str">
        <f t="shared" si="2"/>
        <v xml:space="preserve"> </v>
      </c>
      <c r="X50" s="110" t="str">
        <f>IF('Lane 6'!G61="","",'Lane 6'!G61)</f>
        <v/>
      </c>
      <c r="Y50" s="105" t="str">
        <f>IF('Lane 6'!H61="","",'Lane 6'!H61)</f>
        <v/>
      </c>
      <c r="Z50" s="107"/>
      <c r="AA50" s="111" t="str">
        <f t="shared" si="5"/>
        <v xml:space="preserve"> </v>
      </c>
    </row>
    <row r="51" spans="2:27" x14ac:dyDescent="0.2">
      <c r="B51" s="110">
        <f>'Results Input'!A54</f>
        <v>48</v>
      </c>
      <c r="C51" s="111" t="str">
        <f>'Results Input'!B54</f>
        <v>I</v>
      </c>
      <c r="D51" s="110" t="str">
        <f>IF('Lane 1'!G62="","",'Lane 1'!G62)</f>
        <v/>
      </c>
      <c r="E51" s="105" t="str">
        <f>IF('Lane 1'!H62="","",'Lane 1'!H62)</f>
        <v/>
      </c>
      <c r="F51" s="107"/>
      <c r="G51" s="111" t="str">
        <f t="shared" si="6"/>
        <v xml:space="preserve"> </v>
      </c>
      <c r="H51" s="110" t="str">
        <f>IF('Lane 2'!G62="","",'Lane 2'!G62)</f>
        <v/>
      </c>
      <c r="I51" s="105" t="str">
        <f>IF('Lane 2'!H62="","",'Lane 2'!H62)</f>
        <v/>
      </c>
      <c r="J51" s="107"/>
      <c r="K51" s="111" t="str">
        <f t="shared" si="3"/>
        <v xml:space="preserve"> </v>
      </c>
      <c r="L51" s="110" t="str">
        <f>IF('Lane 3'!G62="","",'Lane 3'!G62)</f>
        <v/>
      </c>
      <c r="M51" s="105" t="str">
        <f>IF('Lane 3'!H62="","",'Lane 3'!H62)</f>
        <v/>
      </c>
      <c r="N51" s="107"/>
      <c r="O51" s="111" t="str">
        <f t="shared" si="1"/>
        <v xml:space="preserve"> </v>
      </c>
      <c r="P51" s="110" t="str">
        <f>IF('Lane 4'!G62="","",'Lane 4'!G62)</f>
        <v/>
      </c>
      <c r="Q51" s="105" t="str">
        <f>IF('Lane 4'!H62="","",'Lane 4'!H62)</f>
        <v/>
      </c>
      <c r="R51" s="107"/>
      <c r="S51" s="111" t="str">
        <f t="shared" si="4"/>
        <v xml:space="preserve"> </v>
      </c>
      <c r="T51" s="110" t="str">
        <f>IF('Lane 5'!G62="","",'Lane 5'!G62)</f>
        <v/>
      </c>
      <c r="U51" s="105" t="str">
        <f>IF('Lane 5'!H62="","",'Lane 5'!H62)</f>
        <v/>
      </c>
      <c r="V51" s="107"/>
      <c r="W51" s="111" t="str">
        <f t="shared" si="2"/>
        <v xml:space="preserve"> </v>
      </c>
      <c r="X51" s="110" t="str">
        <f>IF('Lane 6'!G62="","",'Lane 6'!G62)</f>
        <v/>
      </c>
      <c r="Y51" s="105" t="str">
        <f>IF('Lane 6'!H62="","",'Lane 6'!H62)</f>
        <v/>
      </c>
      <c r="Z51" s="107"/>
      <c r="AA51" s="111" t="str">
        <f t="shared" si="5"/>
        <v xml:space="preserve"> </v>
      </c>
    </row>
    <row r="52" spans="2:27" x14ac:dyDescent="0.2">
      <c r="B52" s="110">
        <f>'Results Input'!A55</f>
        <v>49</v>
      </c>
      <c r="C52" s="111" t="str">
        <f>'Results Input'!B55</f>
        <v>R</v>
      </c>
      <c r="D52" s="110" t="str">
        <f>IF('Lane 1'!G63="","",'Lane 1'!G63)</f>
        <v/>
      </c>
      <c r="E52" s="105" t="str">
        <f>IF('Lane 1'!H63="","",'Lane 1'!H63)</f>
        <v/>
      </c>
      <c r="F52" s="107"/>
      <c r="G52" s="111" t="str">
        <f t="shared" si="6"/>
        <v/>
      </c>
      <c r="H52" s="110" t="str">
        <f>IF('Lane 2'!G63="","",'Lane 2'!G63)</f>
        <v/>
      </c>
      <c r="I52" s="105" t="str">
        <f>IF('Lane 2'!H63="","",'Lane 2'!H63)</f>
        <v/>
      </c>
      <c r="J52" s="107"/>
      <c r="K52" s="111" t="str">
        <f t="shared" si="3"/>
        <v/>
      </c>
      <c r="L52" s="110" t="str">
        <f>IF('Lane 3'!G63="","",'Lane 3'!G63)</f>
        <v/>
      </c>
      <c r="M52" s="105" t="str">
        <f>IF('Lane 3'!H63="","",'Lane 3'!H63)</f>
        <v/>
      </c>
      <c r="N52" s="107"/>
      <c r="O52" s="111" t="str">
        <f t="shared" si="1"/>
        <v/>
      </c>
      <c r="P52" s="110" t="str">
        <f>IF('Lane 4'!G63="","",'Lane 4'!G63)</f>
        <v/>
      </c>
      <c r="Q52" s="105" t="str">
        <f>IF('Lane 4'!H63="","",'Lane 4'!H63)</f>
        <v/>
      </c>
      <c r="R52" s="107"/>
      <c r="S52" s="111" t="str">
        <f t="shared" si="4"/>
        <v/>
      </c>
      <c r="T52" s="110" t="str">
        <f>IF('Lane 5'!G63="","",'Lane 5'!G63)</f>
        <v/>
      </c>
      <c r="U52" s="105" t="str">
        <f>IF('Lane 5'!H63="","",'Lane 5'!H63)</f>
        <v/>
      </c>
      <c r="V52" s="107"/>
      <c r="W52" s="111" t="str">
        <f t="shared" si="2"/>
        <v/>
      </c>
      <c r="X52" s="110" t="str">
        <f>IF('Lane 6'!G63="","",'Lane 6'!G63)</f>
        <v/>
      </c>
      <c r="Y52" s="105" t="str">
        <f>IF('Lane 6'!H63="","",'Lane 6'!H63)</f>
        <v/>
      </c>
      <c r="Z52" s="107"/>
      <c r="AA52" s="111" t="str">
        <f t="shared" si="5"/>
        <v/>
      </c>
    </row>
    <row r="53" spans="2:27" x14ac:dyDescent="0.2">
      <c r="B53" s="110">
        <f>'Results Input'!A56</f>
        <v>50</v>
      </c>
      <c r="C53" s="111" t="str">
        <f>'Results Input'!B56</f>
        <v>R</v>
      </c>
      <c r="D53" s="110" t="str">
        <f>IF('Lane 1'!G67="","",'Lane 1'!G67)</f>
        <v/>
      </c>
      <c r="E53" s="105" t="str">
        <f>IF('Lane 1'!H67="","",'Lane 1'!H67)</f>
        <v/>
      </c>
      <c r="F53" s="107"/>
      <c r="G53" s="111" t="str">
        <f t="shared" si="6"/>
        <v/>
      </c>
      <c r="H53" s="110" t="str">
        <f>IF('Lane 2'!G67="","",'Lane 2'!G67)</f>
        <v/>
      </c>
      <c r="I53" s="105" t="str">
        <f>IF('Lane 2'!H67="","",'Lane 2'!H67)</f>
        <v/>
      </c>
      <c r="J53" s="107"/>
      <c r="K53" s="111" t="str">
        <f t="shared" si="3"/>
        <v/>
      </c>
      <c r="L53" s="110" t="str">
        <f>IF('Lane 3'!G67="","",'Lane 3'!G67)</f>
        <v/>
      </c>
      <c r="M53" s="105" t="str">
        <f>IF('Lane 3'!H67="","",'Lane 3'!H67)</f>
        <v/>
      </c>
      <c r="N53" s="107"/>
      <c r="O53" s="111" t="str">
        <f t="shared" si="1"/>
        <v/>
      </c>
      <c r="P53" s="110" t="str">
        <f>IF('Lane 4'!G67="","",'Lane 4'!G67)</f>
        <v/>
      </c>
      <c r="Q53" s="105" t="str">
        <f>IF('Lane 4'!H67="","",'Lane 4'!H67)</f>
        <v/>
      </c>
      <c r="R53" s="107"/>
      <c r="S53" s="111" t="str">
        <f t="shared" si="4"/>
        <v/>
      </c>
      <c r="T53" s="110" t="str">
        <f>IF('Lane 5'!G67="","",'Lane 5'!G67)</f>
        <v/>
      </c>
      <c r="U53" s="105" t="str">
        <f>IF('Lane 5'!H67="","",'Lane 5'!H67)</f>
        <v/>
      </c>
      <c r="V53" s="107"/>
      <c r="W53" s="111" t="str">
        <f t="shared" si="2"/>
        <v/>
      </c>
      <c r="X53" s="110" t="str">
        <f>IF('Lane 6'!G67="","",'Lane 6'!G67)</f>
        <v/>
      </c>
      <c r="Y53" s="105" t="str">
        <f>IF('Lane 6'!H67="","",'Lane 6'!H67)</f>
        <v/>
      </c>
      <c r="Z53" s="107"/>
      <c r="AA53" s="111" t="str">
        <f t="shared" si="5"/>
        <v/>
      </c>
    </row>
    <row r="54" spans="2:27" x14ac:dyDescent="0.2">
      <c r="B54" s="110">
        <f>'Results Input'!A57</f>
        <v>51</v>
      </c>
      <c r="C54" s="111" t="str">
        <f>'Results Input'!B57</f>
        <v>R</v>
      </c>
      <c r="D54" s="110" t="str">
        <f>IF('Lane 1'!G71="","",'Lane 1'!G71)</f>
        <v/>
      </c>
      <c r="E54" s="105" t="str">
        <f>IF('Lane 1'!H71="","",'Lane 1'!H71)</f>
        <v/>
      </c>
      <c r="F54" s="107"/>
      <c r="G54" s="111" t="str">
        <f t="shared" si="6"/>
        <v/>
      </c>
      <c r="H54" s="110" t="str">
        <f>IF('Lane 2'!G71="","",'Lane 2'!G71)</f>
        <v/>
      </c>
      <c r="I54" s="105" t="str">
        <f>IF('Lane 2'!H71="","",'Lane 2'!H71)</f>
        <v/>
      </c>
      <c r="J54" s="107"/>
      <c r="K54" s="111" t="str">
        <f t="shared" si="3"/>
        <v/>
      </c>
      <c r="L54" s="110" t="str">
        <f>IF('Lane 3'!G71="","",'Lane 3'!G71)</f>
        <v/>
      </c>
      <c r="M54" s="105" t="str">
        <f>IF('Lane 3'!H71="","",'Lane 3'!H71)</f>
        <v/>
      </c>
      <c r="N54" s="107"/>
      <c r="O54" s="111" t="str">
        <f t="shared" si="1"/>
        <v/>
      </c>
      <c r="P54" s="110" t="str">
        <f>IF('Lane 4'!G71="","",'Lane 4'!G71)</f>
        <v/>
      </c>
      <c r="Q54" s="105" t="str">
        <f>IF('Lane 4'!H71="","",'Lane 4'!H71)</f>
        <v/>
      </c>
      <c r="R54" s="107"/>
      <c r="S54" s="111" t="str">
        <f t="shared" si="4"/>
        <v/>
      </c>
      <c r="T54" s="110" t="str">
        <f>IF('Lane 5'!G71="","",'Lane 5'!G71)</f>
        <v/>
      </c>
      <c r="U54" s="105" t="str">
        <f>IF('Lane 5'!H71="","",'Lane 5'!H71)</f>
        <v/>
      </c>
      <c r="V54" s="107"/>
      <c r="W54" s="111" t="str">
        <f t="shared" si="2"/>
        <v/>
      </c>
      <c r="X54" s="110" t="str">
        <f>IF('Lane 6'!G71="","",'Lane 6'!G71)</f>
        <v/>
      </c>
      <c r="Y54" s="105" t="str">
        <f>IF('Lane 6'!H71="","",'Lane 6'!H71)</f>
        <v/>
      </c>
      <c r="Z54" s="107"/>
      <c r="AA54" s="111" t="str">
        <f t="shared" si="5"/>
        <v/>
      </c>
    </row>
    <row r="55" spans="2:27" x14ac:dyDescent="0.2">
      <c r="B55" s="110">
        <f>'Results Input'!A58</f>
        <v>52</v>
      </c>
      <c r="C55" s="111" t="str">
        <f>'Results Input'!B58</f>
        <v>R</v>
      </c>
      <c r="D55" s="110" t="str">
        <f>IF('Lane 1'!G75="","",'Lane 1'!G75)</f>
        <v/>
      </c>
      <c r="E55" s="105" t="str">
        <f>IF('Lane 1'!H75="","",'Lane 1'!H75)</f>
        <v/>
      </c>
      <c r="F55" s="107"/>
      <c r="G55" s="111" t="str">
        <f t="shared" si="6"/>
        <v/>
      </c>
      <c r="H55" s="110" t="str">
        <f>IF('Lane 2'!G75="","",'Lane 2'!G75)</f>
        <v/>
      </c>
      <c r="I55" s="105" t="str">
        <f>IF('Lane 2'!H75="","",'Lane 2'!H75)</f>
        <v/>
      </c>
      <c r="J55" s="107"/>
      <c r="K55" s="111" t="str">
        <f t="shared" si="3"/>
        <v/>
      </c>
      <c r="L55" s="110" t="str">
        <f>IF('Lane 3'!G75="","",'Lane 3'!G75)</f>
        <v/>
      </c>
      <c r="M55" s="105" t="str">
        <f>IF('Lane 3'!H75="","",'Lane 3'!H75)</f>
        <v/>
      </c>
      <c r="N55" s="107"/>
      <c r="O55" s="111" t="str">
        <f>IF(C55="I",CONCATENATE(PROPER(L55)," ",PROPER(M55)),IF(C55="R","",""))</f>
        <v/>
      </c>
      <c r="P55" s="110" t="str">
        <f>IF('Lane 4'!G75="","",'Lane 4'!G75)</f>
        <v/>
      </c>
      <c r="Q55" s="105" t="str">
        <f>IF('Lane 4'!H75="","",'Lane 4'!H75)</f>
        <v/>
      </c>
      <c r="R55" s="107"/>
      <c r="S55" s="111" t="str">
        <f t="shared" si="4"/>
        <v/>
      </c>
      <c r="T55" s="110" t="str">
        <f>IF('Lane 5'!G75="","",'Lane 5'!G75)</f>
        <v/>
      </c>
      <c r="U55" s="105" t="str">
        <f>IF('Lane 5'!H75="","",'Lane 5'!H75)</f>
        <v/>
      </c>
      <c r="V55" s="107"/>
      <c r="W55" s="111" t="str">
        <f>IF(C55="I",CONCATENATE(PROPER(T55)," ",PROPER(U55)),IF(C55="R","",""))</f>
        <v/>
      </c>
      <c r="X55" s="110" t="str">
        <f>IF('Lane 6'!G75="","",'Lane 6'!G75)</f>
        <v/>
      </c>
      <c r="Y55" s="105" t="str">
        <f>IF('Lane 6'!H75="","",'Lane 6'!H75)</f>
        <v/>
      </c>
      <c r="Z55" s="107"/>
      <c r="AA55" s="111" t="str">
        <f t="shared" si="5"/>
        <v/>
      </c>
    </row>
    <row r="56" spans="2:27" ht="13.5" thickBot="1" x14ac:dyDescent="0.25">
      <c r="B56" s="112">
        <f>'Results Input'!A59</f>
        <v>53</v>
      </c>
      <c r="C56" s="114" t="str">
        <f>'Results Input'!B59</f>
        <v>C</v>
      </c>
      <c r="D56" s="112" t="str">
        <f>IF('Lane 1'!G79="","",'Lane 1'!G79)</f>
        <v/>
      </c>
      <c r="E56" s="113" t="str">
        <f>IF('Lane 1'!H79="","",'Lane 1'!H79)</f>
        <v/>
      </c>
      <c r="F56" s="115"/>
      <c r="G56" s="114" t="str">
        <f t="shared" si="6"/>
        <v/>
      </c>
      <c r="H56" s="112" t="str">
        <f>IF('Lane 2'!G79="","",'Lane 2'!G79)</f>
        <v/>
      </c>
      <c r="I56" s="113" t="str">
        <f>IF('Lane 2'!H79="","",'Lane 2'!H79)</f>
        <v/>
      </c>
      <c r="J56" s="115"/>
      <c r="K56" s="114" t="str">
        <f>IF(C56="I",CONCATENATE(PROPER(H56)," ",PROPER(I56)),IF(C56="R","",""))</f>
        <v/>
      </c>
      <c r="L56" s="112" t="str">
        <f>IF('Lane 3'!G79="","",'Lane 3'!G79)</f>
        <v/>
      </c>
      <c r="M56" s="113" t="str">
        <f>IF('Lane 3'!H79="","",'Lane 3'!H79)</f>
        <v/>
      </c>
      <c r="N56" s="115"/>
      <c r="O56" s="114" t="str">
        <f>IF(C56="I",CONCATENATE(PROPER(L56)," ",PROPER(M56)),IF(C56="R","",""))</f>
        <v/>
      </c>
      <c r="P56" s="112" t="str">
        <f>IF('Lane 4'!G79="","",'Lane 4'!G79)</f>
        <v/>
      </c>
      <c r="Q56" s="113" t="str">
        <f>IF('Lane 4'!H79="","",'Lane 4'!H79)</f>
        <v/>
      </c>
      <c r="R56" s="115"/>
      <c r="S56" s="114" t="str">
        <f>IF(C56="I",CONCATENATE(PROPER(P56)," ",PROPER(Q56)),IF(C56="R","",""))</f>
        <v/>
      </c>
      <c r="T56" s="112" t="str">
        <f>IF('Lane 5'!G79="","",'Lane 5'!G79)</f>
        <v/>
      </c>
      <c r="U56" s="113" t="str">
        <f>IF('Lane 5'!H79="","",'Lane 5'!H79)</f>
        <v/>
      </c>
      <c r="V56" s="115"/>
      <c r="W56" s="114" t="str">
        <f>IF(C56="I",CONCATENATE(PROPER(T56)," ",PROPER(U56)),IF(C56="R","",""))</f>
        <v/>
      </c>
      <c r="X56" s="112" t="str">
        <f>IF('Lane 6'!G79="","",'Lane 6'!G79)</f>
        <v/>
      </c>
      <c r="Y56" s="113" t="str">
        <f>IF('Lane 6'!H79="","",'Lane 6'!H79)</f>
        <v/>
      </c>
      <c r="Z56" s="115"/>
      <c r="AA56" s="114" t="str">
        <f>IF(C56="I",CONCATENATE(PROPER(X56)," ",PROPER(Y56)),IF(C56="R","",""))</f>
        <v/>
      </c>
    </row>
  </sheetData>
  <sheetProtection selectLockedCells="1"/>
  <mergeCells count="7">
    <mergeCell ref="B1:AA1"/>
    <mergeCell ref="D2:G2"/>
    <mergeCell ref="H2:K2"/>
    <mergeCell ref="L2:O2"/>
    <mergeCell ref="P2:S2"/>
    <mergeCell ref="T2:W2"/>
    <mergeCell ref="X2:AA2"/>
  </mergeCells>
  <phoneticPr fontId="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EB88-ACC6-47E4-8D47-176E004365FC}">
  <sheetPr>
    <pageSetUpPr fitToPage="1"/>
  </sheetPr>
  <dimension ref="A1:AE107"/>
  <sheetViews>
    <sheetView showRowColHeaders="0" view="pageBreakPreview" zoomScaleNormal="100" zoomScaleSheetLayoutView="100" workbookViewId="0"/>
  </sheetViews>
  <sheetFormatPr defaultRowHeight="12.75" x14ac:dyDescent="0.2"/>
  <cols>
    <col min="1" max="1" width="5.28515625" customWidth="1"/>
    <col min="2" max="2" width="11" customWidth="1"/>
    <col min="3" max="3" width="7.7109375" customWidth="1"/>
    <col min="4" max="4" width="17.42578125" customWidth="1"/>
    <col min="5" max="5" width="10.85546875" bestFit="1" customWidth="1"/>
    <col min="6" max="29" width="7.85546875" customWidth="1"/>
  </cols>
  <sheetData>
    <row r="1" spans="1:31" x14ac:dyDescent="0.2">
      <c r="A1" s="118"/>
      <c r="B1" s="118"/>
      <c r="C1" s="118"/>
      <c r="D1" s="118"/>
      <c r="E1" s="118"/>
      <c r="F1" s="231" t="s">
        <v>212</v>
      </c>
      <c r="G1" s="231"/>
      <c r="H1" s="231"/>
      <c r="I1" s="231"/>
      <c r="J1" s="231"/>
      <c r="K1" s="231"/>
      <c r="L1" s="231"/>
      <c r="M1" s="231"/>
      <c r="N1" s="231"/>
      <c r="O1" s="231"/>
      <c r="P1" s="231"/>
      <c r="Q1" s="231"/>
      <c r="R1" s="231"/>
      <c r="S1" s="231"/>
      <c r="T1" s="231"/>
      <c r="U1" s="231"/>
      <c r="V1" s="231"/>
      <c r="W1" s="231"/>
      <c r="X1" s="231"/>
      <c r="Y1" s="231"/>
      <c r="Z1" s="231"/>
      <c r="AA1" s="231"/>
      <c r="AB1" s="231"/>
      <c r="AC1" s="231"/>
    </row>
    <row r="2" spans="1:31" ht="20.25" x14ac:dyDescent="0.2">
      <c r="A2" s="232" t="str">
        <f>'Results Input'!A2:F2</f>
        <v>Notts Sports Centre League 2026</v>
      </c>
      <c r="B2" s="232"/>
      <c r="C2" s="232"/>
      <c r="D2" s="232"/>
      <c r="E2" s="232"/>
      <c r="F2" s="231"/>
      <c r="G2" s="231"/>
      <c r="H2" s="231"/>
      <c r="I2" s="231"/>
      <c r="J2" s="231"/>
      <c r="K2" s="231"/>
      <c r="L2" s="231"/>
      <c r="M2" s="231"/>
      <c r="N2" s="231"/>
      <c r="O2" s="231"/>
      <c r="P2" s="231"/>
      <c r="Q2" s="231"/>
      <c r="R2" s="231"/>
      <c r="S2" s="231"/>
      <c r="T2" s="231"/>
      <c r="U2" s="231"/>
      <c r="V2" s="231"/>
      <c r="W2" s="231"/>
      <c r="X2" s="231"/>
      <c r="Y2" s="231"/>
      <c r="Z2" s="231"/>
      <c r="AA2" s="231"/>
      <c r="AB2" s="231"/>
      <c r="AC2" s="231"/>
    </row>
    <row r="3" spans="1:31" ht="15.75" x14ac:dyDescent="0.2">
      <c r="A3" s="233">
        <f>'Results Input'!A3:F3</f>
        <v>46023</v>
      </c>
      <c r="B3" s="233"/>
      <c r="C3" s="233"/>
      <c r="D3" s="233"/>
      <c r="E3" s="233"/>
      <c r="F3" s="231"/>
      <c r="G3" s="231"/>
      <c r="H3" s="231"/>
      <c r="I3" s="231"/>
      <c r="J3" s="231"/>
      <c r="K3" s="231"/>
      <c r="L3" s="231"/>
      <c r="M3" s="231"/>
      <c r="N3" s="231"/>
      <c r="O3" s="231"/>
      <c r="P3" s="231"/>
      <c r="Q3" s="231"/>
      <c r="R3" s="231"/>
      <c r="S3" s="231"/>
      <c r="T3" s="231"/>
      <c r="U3" s="231"/>
      <c r="V3" s="231"/>
      <c r="W3" s="231"/>
      <c r="X3" s="231"/>
      <c r="Y3" s="231"/>
      <c r="Z3" s="231"/>
      <c r="AA3" s="231"/>
      <c r="AB3" s="231"/>
      <c r="AC3" s="231"/>
    </row>
    <row r="4" spans="1:31" x14ac:dyDescent="0.2">
      <c r="A4" s="214" t="str">
        <f>'Results Input'!A4:F4</f>
        <v xml:space="preserve">Round  - Division 1 - </v>
      </c>
      <c r="B4" s="214"/>
      <c r="C4" s="214"/>
      <c r="D4" s="214"/>
      <c r="E4" s="214"/>
      <c r="F4" s="119" t="str">
        <f>'Results Input'!G4</f>
        <v>Lane 1</v>
      </c>
      <c r="G4" s="118">
        <f>'Results Input'!H4</f>
        <v>0</v>
      </c>
      <c r="H4" s="234" t="str">
        <f>'Results Input'!I4</f>
        <v>Place: 1</v>
      </c>
      <c r="I4" s="235"/>
      <c r="J4" s="119" t="str">
        <f>'Results Input'!K4</f>
        <v>Lane 2</v>
      </c>
      <c r="K4" s="118">
        <f>'Results Input'!L4</f>
        <v>0</v>
      </c>
      <c r="L4" s="234" t="str">
        <f>'Results Input'!M4</f>
        <v>Place: 1</v>
      </c>
      <c r="M4" s="235"/>
      <c r="N4" s="119" t="str">
        <f>'Results Input'!O4</f>
        <v>Lane 3</v>
      </c>
      <c r="O4" s="118">
        <f>'Results Input'!P4</f>
        <v>0</v>
      </c>
      <c r="P4" s="234" t="str">
        <f>'Results Input'!Q4</f>
        <v>Place: 1</v>
      </c>
      <c r="Q4" s="235"/>
      <c r="R4" s="119" t="str">
        <f>'Results Input'!S4</f>
        <v>Lane 4</v>
      </c>
      <c r="S4" s="118">
        <f>'Results Input'!T4</f>
        <v>0</v>
      </c>
      <c r="T4" s="234" t="str">
        <f>'Results Input'!U4</f>
        <v>Place: 1</v>
      </c>
      <c r="U4" s="235"/>
      <c r="V4" s="119" t="str">
        <f>'Results Input'!W4</f>
        <v>Lane 5</v>
      </c>
      <c r="W4" s="118">
        <f>'Results Input'!X4</f>
        <v>0</v>
      </c>
      <c r="X4" s="234" t="str">
        <f>'Results Input'!Y4</f>
        <v>Place: 1</v>
      </c>
      <c r="Y4" s="235"/>
      <c r="Z4" s="119" t="str">
        <f>'Results Input'!AA4</f>
        <v>Lane 6</v>
      </c>
      <c r="AA4" s="118">
        <f>'Results Input'!AB4</f>
        <v>0</v>
      </c>
      <c r="AB4" s="234" t="str">
        <f>'Results Input'!AC4</f>
        <v>Place: 1</v>
      </c>
      <c r="AC4" s="235"/>
      <c r="AE4" s="102"/>
    </row>
    <row r="5" spans="1:31" x14ac:dyDescent="0.2">
      <c r="A5" s="214" t="str">
        <f>'Results Input'!A5:F5</f>
        <v>Licensed Level 4 - 4EM26</v>
      </c>
      <c r="B5" s="214"/>
      <c r="C5" s="214"/>
      <c r="D5" s="214"/>
      <c r="E5" s="214"/>
      <c r="F5" s="228">
        <f>'Results Input'!G5</f>
        <v>0</v>
      </c>
      <c r="G5" s="228"/>
      <c r="H5" s="228"/>
      <c r="I5" s="228"/>
      <c r="J5" s="228">
        <f>'Results Input'!K5</f>
        <v>0</v>
      </c>
      <c r="K5" s="228"/>
      <c r="L5" s="228"/>
      <c r="M5" s="228"/>
      <c r="N5" s="228">
        <f>'Results Input'!O5</f>
        <v>0</v>
      </c>
      <c r="O5" s="228"/>
      <c r="P5" s="228"/>
      <c r="Q5" s="228"/>
      <c r="R5" s="228">
        <f>'Results Input'!S5</f>
        <v>0</v>
      </c>
      <c r="S5" s="228"/>
      <c r="T5" s="228"/>
      <c r="U5" s="228"/>
      <c r="V5" s="228">
        <f>'Results Input'!W5</f>
        <v>0</v>
      </c>
      <c r="W5" s="228"/>
      <c r="X5" s="228"/>
      <c r="Y5" s="228"/>
      <c r="Z5" s="228">
        <f>'Results Input'!AA5</f>
        <v>0</v>
      </c>
      <c r="AA5" s="228"/>
      <c r="AB5" s="228"/>
      <c r="AC5" s="228"/>
    </row>
    <row r="6" spans="1:31" x14ac:dyDescent="0.2">
      <c r="A6" s="214" t="str">
        <f>'Results Input'!A6:F6</f>
        <v>Event</v>
      </c>
      <c r="B6" s="214"/>
      <c r="C6" s="214"/>
      <c r="D6" s="214"/>
      <c r="E6" s="214"/>
      <c r="F6" s="120" t="str">
        <f>'Results Input'!G6</f>
        <v>Time</v>
      </c>
      <c r="G6" s="121" t="str">
        <f>'Results Input'!H6</f>
        <v>Place</v>
      </c>
      <c r="H6" s="121" t="str">
        <f>'Results Input'!I6</f>
        <v>Point</v>
      </c>
      <c r="I6" s="122" t="str">
        <f>'Results Input'!J6</f>
        <v>Total</v>
      </c>
      <c r="J6" s="120" t="str">
        <f>'Results Input'!K6</f>
        <v>Time</v>
      </c>
      <c r="K6" s="121" t="str">
        <f>'Results Input'!L6</f>
        <v>Place</v>
      </c>
      <c r="L6" s="121" t="str">
        <f>'Results Input'!M6</f>
        <v>Point</v>
      </c>
      <c r="M6" s="122" t="str">
        <f>'Results Input'!N6</f>
        <v>Total</v>
      </c>
      <c r="N6" s="120" t="str">
        <f>'Results Input'!O6</f>
        <v>Time</v>
      </c>
      <c r="O6" s="121" t="str">
        <f>'Results Input'!P6</f>
        <v>Place</v>
      </c>
      <c r="P6" s="121" t="str">
        <f>'Results Input'!Q6</f>
        <v>Point</v>
      </c>
      <c r="Q6" s="122" t="str">
        <f>'Results Input'!R6</f>
        <v>Total</v>
      </c>
      <c r="R6" s="120" t="str">
        <f>'Results Input'!S6</f>
        <v>Time</v>
      </c>
      <c r="S6" s="121" t="str">
        <f>'Results Input'!T6</f>
        <v>Place</v>
      </c>
      <c r="T6" s="121" t="str">
        <f>'Results Input'!U6</f>
        <v>Point</v>
      </c>
      <c r="U6" s="122" t="str">
        <f>'Results Input'!V6</f>
        <v>Total</v>
      </c>
      <c r="V6" s="120" t="str">
        <f>'Results Input'!W6</f>
        <v>Time</v>
      </c>
      <c r="W6" s="121" t="str">
        <f>'Results Input'!X6</f>
        <v>Place</v>
      </c>
      <c r="X6" s="121" t="str">
        <f>'Results Input'!Y6</f>
        <v>Point</v>
      </c>
      <c r="Y6" s="122" t="str">
        <f>'Results Input'!Z6</f>
        <v>Total</v>
      </c>
      <c r="Z6" s="120" t="str">
        <f>'Results Input'!AA6</f>
        <v>Time</v>
      </c>
      <c r="AA6" s="121" t="str">
        <f>'Results Input'!AB6</f>
        <v>Place</v>
      </c>
      <c r="AB6" s="121" t="str">
        <f>'Results Input'!AC6</f>
        <v>Point</v>
      </c>
      <c r="AC6" s="122" t="str">
        <f>'Results Input'!AD6</f>
        <v>Total</v>
      </c>
    </row>
    <row r="7" spans="1:31" x14ac:dyDescent="0.2">
      <c r="A7" s="227">
        <f>'Results Input'!A7</f>
        <v>1</v>
      </c>
      <c r="B7" s="226" t="str">
        <f>'Results Input'!C7</f>
        <v>15/u</v>
      </c>
      <c r="C7" s="226" t="str">
        <f>'Results Input'!D7</f>
        <v>100m</v>
      </c>
      <c r="D7" s="226" t="str">
        <f>'Results Input'!E7</f>
        <v>I.M.</v>
      </c>
      <c r="E7" s="225" t="str">
        <f>'Results Input'!F7</f>
        <v>Open/Male</v>
      </c>
      <c r="F7" s="120" t="str">
        <f>'Results Input'!G7</f>
        <v>np</v>
      </c>
      <c r="G7" s="123">
        <f>'Results Input'!H7</f>
        <v>0</v>
      </c>
      <c r="H7" s="123">
        <f>'Results Input'!I7</f>
        <v>0</v>
      </c>
      <c r="I7" s="122">
        <f>'Results Input'!J7</f>
        <v>0</v>
      </c>
      <c r="J7" s="120" t="str">
        <f>'Results Input'!K7</f>
        <v>np</v>
      </c>
      <c r="K7" s="123">
        <f>'Results Input'!L7</f>
        <v>0</v>
      </c>
      <c r="L7" s="123">
        <f>'Results Input'!M7</f>
        <v>0</v>
      </c>
      <c r="M7" s="122">
        <f>'Results Input'!N7</f>
        <v>0</v>
      </c>
      <c r="N7" s="120" t="str">
        <f>'Results Input'!O7</f>
        <v>np</v>
      </c>
      <c r="O7" s="123">
        <f>'Results Input'!P7</f>
        <v>0</v>
      </c>
      <c r="P7" s="123">
        <f>'Results Input'!Q7</f>
        <v>0</v>
      </c>
      <c r="Q7" s="122">
        <f>'Results Input'!R7</f>
        <v>0</v>
      </c>
      <c r="R7" s="120" t="str">
        <f>'Results Input'!S7</f>
        <v>np</v>
      </c>
      <c r="S7" s="123">
        <f>'Results Input'!T7</f>
        <v>0</v>
      </c>
      <c r="T7" s="123">
        <f>'Results Input'!U7</f>
        <v>0</v>
      </c>
      <c r="U7" s="122">
        <f>'Results Input'!V7</f>
        <v>0</v>
      </c>
      <c r="V7" s="120" t="str">
        <f>'Results Input'!W7</f>
        <v>np</v>
      </c>
      <c r="W7" s="123">
        <f>'Results Input'!X7</f>
        <v>0</v>
      </c>
      <c r="X7" s="123">
        <f>'Results Input'!Y7</f>
        <v>0</v>
      </c>
      <c r="Y7" s="122">
        <f>'Results Input'!Z7</f>
        <v>0</v>
      </c>
      <c r="Z7" s="120" t="str">
        <f>'Results Input'!AA7</f>
        <v>np</v>
      </c>
      <c r="AA7" s="123">
        <f>'Results Input'!AB7</f>
        <v>0</v>
      </c>
      <c r="AB7" s="123">
        <f>'Results Input'!AC7</f>
        <v>0</v>
      </c>
      <c r="AC7" s="122">
        <f>'Results Input'!AD7</f>
        <v>0</v>
      </c>
    </row>
    <row r="8" spans="1:31" x14ac:dyDescent="0.2">
      <c r="A8" s="217"/>
      <c r="B8" s="224"/>
      <c r="C8" s="224"/>
      <c r="D8" s="224"/>
      <c r="E8" s="220"/>
      <c r="F8" s="210" t="str">
        <f>Swimmers!G4</f>
        <v xml:space="preserve"> </v>
      </c>
      <c r="G8" s="211"/>
      <c r="H8" s="211"/>
      <c r="I8" s="212"/>
      <c r="J8" s="210" t="str">
        <f>Swimmers!K4</f>
        <v xml:space="preserve"> </v>
      </c>
      <c r="K8" s="211"/>
      <c r="L8" s="211"/>
      <c r="M8" s="212"/>
      <c r="N8" s="210" t="str">
        <f>Swimmers!O4</f>
        <v xml:space="preserve"> </v>
      </c>
      <c r="O8" s="211"/>
      <c r="P8" s="211"/>
      <c r="Q8" s="212"/>
      <c r="R8" s="210" t="str">
        <f>Swimmers!S4</f>
        <v xml:space="preserve"> </v>
      </c>
      <c r="S8" s="211"/>
      <c r="T8" s="211"/>
      <c r="U8" s="212"/>
      <c r="V8" s="210" t="str">
        <f>Swimmers!W4</f>
        <v xml:space="preserve"> </v>
      </c>
      <c r="W8" s="211"/>
      <c r="X8" s="211"/>
      <c r="Y8" s="212"/>
      <c r="Z8" s="210" t="str">
        <f>Swimmers!AA4</f>
        <v xml:space="preserve"> </v>
      </c>
      <c r="AA8" s="211"/>
      <c r="AB8" s="211"/>
      <c r="AC8" s="212"/>
    </row>
    <row r="9" spans="1:31" x14ac:dyDescent="0.2">
      <c r="A9" s="216">
        <f>'Results Input'!A8</f>
        <v>2</v>
      </c>
      <c r="B9" s="222" t="str">
        <f>'Results Input'!C8</f>
        <v>15/u</v>
      </c>
      <c r="C9" s="222" t="str">
        <f>'Results Input'!D8</f>
        <v>100m</v>
      </c>
      <c r="D9" s="222" t="str">
        <f>'Results Input'!E8</f>
        <v>I.M.</v>
      </c>
      <c r="E9" s="219" t="str">
        <f>'Results Input'!F8</f>
        <v>Female</v>
      </c>
      <c r="F9" s="124" t="str">
        <f>'Results Input'!G8</f>
        <v>np</v>
      </c>
      <c r="G9" s="125">
        <f>'Results Input'!H8</f>
        <v>0</v>
      </c>
      <c r="H9" s="125">
        <f>'Results Input'!I8</f>
        <v>0</v>
      </c>
      <c r="I9" s="126">
        <f>'Results Input'!J8</f>
        <v>0</v>
      </c>
      <c r="J9" s="124" t="str">
        <f>'Results Input'!K8</f>
        <v>np</v>
      </c>
      <c r="K9" s="125">
        <f>'Results Input'!L8</f>
        <v>0</v>
      </c>
      <c r="L9" s="125">
        <f>'Results Input'!M8</f>
        <v>0</v>
      </c>
      <c r="M9" s="126">
        <f>'Results Input'!N8</f>
        <v>0</v>
      </c>
      <c r="N9" s="124" t="str">
        <f>'Results Input'!O8</f>
        <v>np</v>
      </c>
      <c r="O9" s="125">
        <f>'Results Input'!P8</f>
        <v>0</v>
      </c>
      <c r="P9" s="125">
        <f>'Results Input'!Q8</f>
        <v>0</v>
      </c>
      <c r="Q9" s="126">
        <f>'Results Input'!R8</f>
        <v>0</v>
      </c>
      <c r="R9" s="124" t="str">
        <f>'Results Input'!S8</f>
        <v>np</v>
      </c>
      <c r="S9" s="125">
        <f>'Results Input'!T8</f>
        <v>0</v>
      </c>
      <c r="T9" s="125">
        <f>'Results Input'!U8</f>
        <v>0</v>
      </c>
      <c r="U9" s="126">
        <f>'Results Input'!V8</f>
        <v>0</v>
      </c>
      <c r="V9" s="124" t="str">
        <f>'Results Input'!W8</f>
        <v>np</v>
      </c>
      <c r="W9" s="125">
        <f>'Results Input'!X8</f>
        <v>0</v>
      </c>
      <c r="X9" s="125">
        <f>'Results Input'!Y8</f>
        <v>0</v>
      </c>
      <c r="Y9" s="126">
        <f>'Results Input'!Z8</f>
        <v>0</v>
      </c>
      <c r="Z9" s="124" t="str">
        <f>'Results Input'!AA8</f>
        <v>np</v>
      </c>
      <c r="AA9" s="125">
        <f>'Results Input'!AB8</f>
        <v>0</v>
      </c>
      <c r="AB9" s="125">
        <f>'Results Input'!AC8</f>
        <v>0</v>
      </c>
      <c r="AC9" s="126">
        <f>'Results Input'!AD8</f>
        <v>0</v>
      </c>
    </row>
    <row r="10" spans="1:31" x14ac:dyDescent="0.2">
      <c r="A10" s="217"/>
      <c r="B10" s="224"/>
      <c r="C10" s="224"/>
      <c r="D10" s="224"/>
      <c r="E10" s="220"/>
      <c r="F10" s="210" t="str">
        <f>Swimmers!G5</f>
        <v xml:space="preserve"> </v>
      </c>
      <c r="G10" s="211"/>
      <c r="H10" s="211"/>
      <c r="I10" s="212"/>
      <c r="J10" s="210" t="str">
        <f>Swimmers!K5</f>
        <v xml:space="preserve"> </v>
      </c>
      <c r="K10" s="211"/>
      <c r="L10" s="211"/>
      <c r="M10" s="212"/>
      <c r="N10" s="210" t="str">
        <f>Swimmers!O5</f>
        <v xml:space="preserve"> </v>
      </c>
      <c r="O10" s="211"/>
      <c r="P10" s="211"/>
      <c r="Q10" s="212"/>
      <c r="R10" s="210" t="str">
        <f>Swimmers!S5</f>
        <v xml:space="preserve"> </v>
      </c>
      <c r="S10" s="211"/>
      <c r="T10" s="211"/>
      <c r="U10" s="212"/>
      <c r="V10" s="210" t="str">
        <f>Swimmers!W5</f>
        <v xml:space="preserve"> </v>
      </c>
      <c r="W10" s="211"/>
      <c r="X10" s="211"/>
      <c r="Y10" s="212"/>
      <c r="Z10" s="210" t="str">
        <f>Swimmers!AA5</f>
        <v xml:space="preserve"> </v>
      </c>
      <c r="AA10" s="211"/>
      <c r="AB10" s="211"/>
      <c r="AC10" s="212"/>
    </row>
    <row r="11" spans="1:31" x14ac:dyDescent="0.2">
      <c r="A11" s="216">
        <f>'Results Input'!A9</f>
        <v>3</v>
      </c>
      <c r="B11" s="222" t="str">
        <f>'Results Input'!C9</f>
        <v>13/u</v>
      </c>
      <c r="C11" s="222" t="str">
        <f>'Results Input'!D9</f>
        <v>100m</v>
      </c>
      <c r="D11" s="222" t="str">
        <f>'Results Input'!E9</f>
        <v>Backstroke</v>
      </c>
      <c r="E11" s="219" t="str">
        <f>'Results Input'!F9</f>
        <v>Open/Male</v>
      </c>
      <c r="F11" s="124" t="str">
        <f>'Results Input'!G9</f>
        <v>np</v>
      </c>
      <c r="G11" s="125">
        <f>'Results Input'!H9</f>
        <v>0</v>
      </c>
      <c r="H11" s="125">
        <f>'Results Input'!I9</f>
        <v>0</v>
      </c>
      <c r="I11" s="126">
        <f>'Results Input'!J9</f>
        <v>0</v>
      </c>
      <c r="J11" s="124" t="str">
        <f>'Results Input'!K9</f>
        <v>np</v>
      </c>
      <c r="K11" s="125">
        <f>'Results Input'!L9</f>
        <v>0</v>
      </c>
      <c r="L11" s="125">
        <f>'Results Input'!M9</f>
        <v>0</v>
      </c>
      <c r="M11" s="126">
        <f>'Results Input'!N9</f>
        <v>0</v>
      </c>
      <c r="N11" s="124" t="str">
        <f>'Results Input'!O9</f>
        <v>np</v>
      </c>
      <c r="O11" s="125">
        <f>'Results Input'!P9</f>
        <v>0</v>
      </c>
      <c r="P11" s="125">
        <f>'Results Input'!Q9</f>
        <v>0</v>
      </c>
      <c r="Q11" s="126">
        <f>'Results Input'!R9</f>
        <v>0</v>
      </c>
      <c r="R11" s="124" t="str">
        <f>'Results Input'!S9</f>
        <v>np</v>
      </c>
      <c r="S11" s="125">
        <f>'Results Input'!T9</f>
        <v>0</v>
      </c>
      <c r="T11" s="125">
        <f>'Results Input'!U9</f>
        <v>0</v>
      </c>
      <c r="U11" s="126">
        <f>'Results Input'!V9</f>
        <v>0</v>
      </c>
      <c r="V11" s="124" t="str">
        <f>'Results Input'!W9</f>
        <v>np</v>
      </c>
      <c r="W11" s="125">
        <f>'Results Input'!X9</f>
        <v>0</v>
      </c>
      <c r="X11" s="125">
        <f>'Results Input'!Y9</f>
        <v>0</v>
      </c>
      <c r="Y11" s="126">
        <f>'Results Input'!Z9</f>
        <v>0</v>
      </c>
      <c r="Z11" s="124" t="str">
        <f>'Results Input'!AA9</f>
        <v>np</v>
      </c>
      <c r="AA11" s="125">
        <f>'Results Input'!AB9</f>
        <v>0</v>
      </c>
      <c r="AB11" s="125">
        <f>'Results Input'!AC9</f>
        <v>0</v>
      </c>
      <c r="AC11" s="126">
        <f>'Results Input'!AD9</f>
        <v>0</v>
      </c>
    </row>
    <row r="12" spans="1:31" x14ac:dyDescent="0.2">
      <c r="A12" s="217"/>
      <c r="B12" s="224"/>
      <c r="C12" s="224"/>
      <c r="D12" s="224"/>
      <c r="E12" s="220"/>
      <c r="F12" s="210" t="str">
        <f>Swimmers!G6</f>
        <v xml:space="preserve"> </v>
      </c>
      <c r="G12" s="211"/>
      <c r="H12" s="211"/>
      <c r="I12" s="212"/>
      <c r="J12" s="210" t="str">
        <f>Swimmers!K6</f>
        <v xml:space="preserve"> </v>
      </c>
      <c r="K12" s="211"/>
      <c r="L12" s="211"/>
      <c r="M12" s="212"/>
      <c r="N12" s="210" t="str">
        <f>Swimmers!O6</f>
        <v xml:space="preserve"> </v>
      </c>
      <c r="O12" s="211"/>
      <c r="P12" s="211"/>
      <c r="Q12" s="212"/>
      <c r="R12" s="210" t="str">
        <f>Swimmers!S6</f>
        <v xml:space="preserve"> </v>
      </c>
      <c r="S12" s="211"/>
      <c r="T12" s="211"/>
      <c r="U12" s="212"/>
      <c r="V12" s="210" t="str">
        <f>Swimmers!W6</f>
        <v xml:space="preserve"> </v>
      </c>
      <c r="W12" s="211"/>
      <c r="X12" s="211"/>
      <c r="Y12" s="212"/>
      <c r="Z12" s="210" t="str">
        <f>Swimmers!AA6</f>
        <v xml:space="preserve"> </v>
      </c>
      <c r="AA12" s="211"/>
      <c r="AB12" s="211"/>
      <c r="AC12" s="212"/>
    </row>
    <row r="13" spans="1:31" x14ac:dyDescent="0.2">
      <c r="A13" s="216">
        <f>'Results Input'!A10</f>
        <v>4</v>
      </c>
      <c r="B13" s="222" t="str">
        <f>'Results Input'!C10</f>
        <v>13/u</v>
      </c>
      <c r="C13" s="222" t="str">
        <f>'Results Input'!D10</f>
        <v>100m</v>
      </c>
      <c r="D13" s="222" t="str">
        <f>'Results Input'!E10</f>
        <v>Backstroke</v>
      </c>
      <c r="E13" s="219" t="str">
        <f>'Results Input'!F10</f>
        <v>Female</v>
      </c>
      <c r="F13" s="124" t="str">
        <f>'Results Input'!G10</f>
        <v>np</v>
      </c>
      <c r="G13" s="125">
        <f>'Results Input'!H10</f>
        <v>0</v>
      </c>
      <c r="H13" s="125">
        <f>'Results Input'!I10</f>
        <v>0</v>
      </c>
      <c r="I13" s="126">
        <f>'Results Input'!J10</f>
        <v>0</v>
      </c>
      <c r="J13" s="124" t="str">
        <f>'Results Input'!K10</f>
        <v>np</v>
      </c>
      <c r="K13" s="125">
        <f>'Results Input'!L10</f>
        <v>0</v>
      </c>
      <c r="L13" s="125">
        <f>'Results Input'!M10</f>
        <v>0</v>
      </c>
      <c r="M13" s="126">
        <f>'Results Input'!N10</f>
        <v>0</v>
      </c>
      <c r="N13" s="124" t="str">
        <f>'Results Input'!O10</f>
        <v>np</v>
      </c>
      <c r="O13" s="125">
        <f>'Results Input'!P10</f>
        <v>0</v>
      </c>
      <c r="P13" s="125">
        <f>'Results Input'!Q10</f>
        <v>0</v>
      </c>
      <c r="Q13" s="126">
        <f>'Results Input'!R10</f>
        <v>0</v>
      </c>
      <c r="R13" s="124" t="str">
        <f>'Results Input'!S10</f>
        <v>np</v>
      </c>
      <c r="S13" s="125">
        <f>'Results Input'!T10</f>
        <v>0</v>
      </c>
      <c r="T13" s="125">
        <f>'Results Input'!U10</f>
        <v>0</v>
      </c>
      <c r="U13" s="126">
        <f>'Results Input'!V10</f>
        <v>0</v>
      </c>
      <c r="V13" s="124" t="str">
        <f>'Results Input'!W10</f>
        <v>np</v>
      </c>
      <c r="W13" s="125">
        <f>'Results Input'!X10</f>
        <v>0</v>
      </c>
      <c r="X13" s="125">
        <f>'Results Input'!Y10</f>
        <v>0</v>
      </c>
      <c r="Y13" s="126">
        <f>'Results Input'!Z10</f>
        <v>0</v>
      </c>
      <c r="Z13" s="124" t="str">
        <f>'Results Input'!AA10</f>
        <v>np</v>
      </c>
      <c r="AA13" s="125">
        <f>'Results Input'!AB10</f>
        <v>0</v>
      </c>
      <c r="AB13" s="125">
        <f>'Results Input'!AC10</f>
        <v>0</v>
      </c>
      <c r="AC13" s="126">
        <f>'Results Input'!AD10</f>
        <v>0</v>
      </c>
    </row>
    <row r="14" spans="1:31" x14ac:dyDescent="0.2">
      <c r="A14" s="217"/>
      <c r="B14" s="224"/>
      <c r="C14" s="224"/>
      <c r="D14" s="224"/>
      <c r="E14" s="220"/>
      <c r="F14" s="210" t="str">
        <f>Swimmers!G7</f>
        <v xml:space="preserve"> </v>
      </c>
      <c r="G14" s="211"/>
      <c r="H14" s="211"/>
      <c r="I14" s="212"/>
      <c r="J14" s="210" t="str">
        <f>Swimmers!K7</f>
        <v xml:space="preserve"> </v>
      </c>
      <c r="K14" s="211"/>
      <c r="L14" s="211"/>
      <c r="M14" s="212"/>
      <c r="N14" s="210" t="str">
        <f>Swimmers!O7</f>
        <v xml:space="preserve"> </v>
      </c>
      <c r="O14" s="211"/>
      <c r="P14" s="211"/>
      <c r="Q14" s="212"/>
      <c r="R14" s="210" t="str">
        <f>Swimmers!S7</f>
        <v xml:space="preserve"> </v>
      </c>
      <c r="S14" s="211"/>
      <c r="T14" s="211"/>
      <c r="U14" s="212"/>
      <c r="V14" s="210" t="str">
        <f>Swimmers!W7</f>
        <v xml:space="preserve"> </v>
      </c>
      <c r="W14" s="211"/>
      <c r="X14" s="211"/>
      <c r="Y14" s="212"/>
      <c r="Z14" s="210" t="str">
        <f>Swimmers!AA7</f>
        <v xml:space="preserve"> </v>
      </c>
      <c r="AA14" s="211"/>
      <c r="AB14" s="211"/>
      <c r="AC14" s="212"/>
    </row>
    <row r="15" spans="1:31" x14ac:dyDescent="0.2">
      <c r="A15" s="216">
        <f>'Results Input'!A11</f>
        <v>5</v>
      </c>
      <c r="B15" s="222" t="str">
        <f>'Results Input'!C11</f>
        <v>Open</v>
      </c>
      <c r="C15" s="222" t="str">
        <f>'Results Input'!D11</f>
        <v>100m</v>
      </c>
      <c r="D15" s="222" t="str">
        <f>'Results Input'!E11</f>
        <v>Butterfly</v>
      </c>
      <c r="E15" s="219" t="str">
        <f>'Results Input'!F11</f>
        <v>Open/Male</v>
      </c>
      <c r="F15" s="124" t="str">
        <f>'Results Input'!G11</f>
        <v>np</v>
      </c>
      <c r="G15" s="125">
        <f>'Results Input'!H11</f>
        <v>0</v>
      </c>
      <c r="H15" s="125">
        <f>'Results Input'!I11</f>
        <v>0</v>
      </c>
      <c r="I15" s="126">
        <f>'Results Input'!J11</f>
        <v>0</v>
      </c>
      <c r="J15" s="124" t="str">
        <f>'Results Input'!K11</f>
        <v>np</v>
      </c>
      <c r="K15" s="125">
        <f>'Results Input'!L11</f>
        <v>0</v>
      </c>
      <c r="L15" s="125">
        <f>'Results Input'!M11</f>
        <v>0</v>
      </c>
      <c r="M15" s="126">
        <f>'Results Input'!N11</f>
        <v>0</v>
      </c>
      <c r="N15" s="124" t="str">
        <f>'Results Input'!O11</f>
        <v>np</v>
      </c>
      <c r="O15" s="125">
        <f>'Results Input'!P11</f>
        <v>0</v>
      </c>
      <c r="P15" s="125">
        <f>'Results Input'!Q11</f>
        <v>0</v>
      </c>
      <c r="Q15" s="126">
        <f>'Results Input'!R11</f>
        <v>0</v>
      </c>
      <c r="R15" s="124" t="str">
        <f>'Results Input'!S11</f>
        <v>np</v>
      </c>
      <c r="S15" s="125">
        <f>'Results Input'!T11</f>
        <v>0</v>
      </c>
      <c r="T15" s="125">
        <f>'Results Input'!U11</f>
        <v>0</v>
      </c>
      <c r="U15" s="126">
        <f>'Results Input'!V11</f>
        <v>0</v>
      </c>
      <c r="V15" s="124" t="str">
        <f>'Results Input'!W11</f>
        <v>np</v>
      </c>
      <c r="W15" s="125">
        <f>'Results Input'!X11</f>
        <v>0</v>
      </c>
      <c r="X15" s="125">
        <f>'Results Input'!Y11</f>
        <v>0</v>
      </c>
      <c r="Y15" s="126">
        <f>'Results Input'!Z11</f>
        <v>0</v>
      </c>
      <c r="Z15" s="124" t="str">
        <f>'Results Input'!AA11</f>
        <v>np</v>
      </c>
      <c r="AA15" s="125">
        <f>'Results Input'!AB11</f>
        <v>0</v>
      </c>
      <c r="AB15" s="125">
        <f>'Results Input'!AC11</f>
        <v>0</v>
      </c>
      <c r="AC15" s="126">
        <f>'Results Input'!AD11</f>
        <v>0</v>
      </c>
    </row>
    <row r="16" spans="1:31" x14ac:dyDescent="0.2">
      <c r="A16" s="217"/>
      <c r="B16" s="224"/>
      <c r="C16" s="224"/>
      <c r="D16" s="224"/>
      <c r="E16" s="220"/>
      <c r="F16" s="210" t="str">
        <f>Swimmers!G8</f>
        <v xml:space="preserve"> </v>
      </c>
      <c r="G16" s="211"/>
      <c r="H16" s="211"/>
      <c r="I16" s="212"/>
      <c r="J16" s="210" t="str">
        <f>Swimmers!K8</f>
        <v xml:space="preserve"> </v>
      </c>
      <c r="K16" s="211"/>
      <c r="L16" s="211"/>
      <c r="M16" s="212"/>
      <c r="N16" s="210" t="str">
        <f>Swimmers!O8</f>
        <v xml:space="preserve"> </v>
      </c>
      <c r="O16" s="211"/>
      <c r="P16" s="211"/>
      <c r="Q16" s="212"/>
      <c r="R16" s="210" t="str">
        <f>Swimmers!S8</f>
        <v xml:space="preserve"> </v>
      </c>
      <c r="S16" s="211"/>
      <c r="T16" s="211"/>
      <c r="U16" s="212"/>
      <c r="V16" s="210" t="str">
        <f>Swimmers!W8</f>
        <v xml:space="preserve"> </v>
      </c>
      <c r="W16" s="211"/>
      <c r="X16" s="211"/>
      <c r="Y16" s="212"/>
      <c r="Z16" s="210" t="str">
        <f>Swimmers!AA8</f>
        <v xml:space="preserve"> </v>
      </c>
      <c r="AA16" s="211"/>
      <c r="AB16" s="211"/>
      <c r="AC16" s="212"/>
    </row>
    <row r="17" spans="1:29" x14ac:dyDescent="0.2">
      <c r="A17" s="216">
        <f>'Results Input'!A12</f>
        <v>6</v>
      </c>
      <c r="B17" s="222" t="str">
        <f>'Results Input'!C12</f>
        <v>Open</v>
      </c>
      <c r="C17" s="222" t="str">
        <f>'Results Input'!D12</f>
        <v>100m</v>
      </c>
      <c r="D17" s="222" t="str">
        <f>'Results Input'!E12</f>
        <v>Butterfly</v>
      </c>
      <c r="E17" s="219" t="str">
        <f>'Results Input'!F12</f>
        <v>Female</v>
      </c>
      <c r="F17" s="124" t="str">
        <f>'Results Input'!G12</f>
        <v>np</v>
      </c>
      <c r="G17" s="125">
        <f>'Results Input'!H12</f>
        <v>0</v>
      </c>
      <c r="H17" s="125">
        <f>'Results Input'!I12</f>
        <v>0</v>
      </c>
      <c r="I17" s="126">
        <f>'Results Input'!J12</f>
        <v>0</v>
      </c>
      <c r="J17" s="124" t="str">
        <f>'Results Input'!K12</f>
        <v>np</v>
      </c>
      <c r="K17" s="125">
        <f>'Results Input'!L12</f>
        <v>0</v>
      </c>
      <c r="L17" s="125">
        <f>'Results Input'!M12</f>
        <v>0</v>
      </c>
      <c r="M17" s="126">
        <f>'Results Input'!N12</f>
        <v>0</v>
      </c>
      <c r="N17" s="124" t="str">
        <f>'Results Input'!O12</f>
        <v>np</v>
      </c>
      <c r="O17" s="125">
        <f>'Results Input'!P12</f>
        <v>0</v>
      </c>
      <c r="P17" s="125">
        <f>'Results Input'!Q12</f>
        <v>0</v>
      </c>
      <c r="Q17" s="126">
        <f>'Results Input'!R12</f>
        <v>0</v>
      </c>
      <c r="R17" s="124" t="str">
        <f>'Results Input'!S12</f>
        <v>np</v>
      </c>
      <c r="S17" s="125">
        <f>'Results Input'!T12</f>
        <v>0</v>
      </c>
      <c r="T17" s="125">
        <f>'Results Input'!U12</f>
        <v>0</v>
      </c>
      <c r="U17" s="126">
        <f>'Results Input'!V12</f>
        <v>0</v>
      </c>
      <c r="V17" s="124" t="str">
        <f>'Results Input'!W12</f>
        <v>np</v>
      </c>
      <c r="W17" s="125">
        <f>'Results Input'!X12</f>
        <v>0</v>
      </c>
      <c r="X17" s="125">
        <f>'Results Input'!Y12</f>
        <v>0</v>
      </c>
      <c r="Y17" s="126">
        <f>'Results Input'!Z12</f>
        <v>0</v>
      </c>
      <c r="Z17" s="124" t="str">
        <f>'Results Input'!AA12</f>
        <v>np</v>
      </c>
      <c r="AA17" s="125">
        <f>'Results Input'!AB12</f>
        <v>0</v>
      </c>
      <c r="AB17" s="125">
        <f>'Results Input'!AC12</f>
        <v>0</v>
      </c>
      <c r="AC17" s="126">
        <f>'Results Input'!AD12</f>
        <v>0</v>
      </c>
    </row>
    <row r="18" spans="1:29" x14ac:dyDescent="0.2">
      <c r="A18" s="217"/>
      <c r="B18" s="224"/>
      <c r="C18" s="224"/>
      <c r="D18" s="224"/>
      <c r="E18" s="220"/>
      <c r="F18" s="210" t="str">
        <f>Swimmers!G9</f>
        <v xml:space="preserve"> </v>
      </c>
      <c r="G18" s="211"/>
      <c r="H18" s="211"/>
      <c r="I18" s="212"/>
      <c r="J18" s="210" t="str">
        <f>Swimmers!K9</f>
        <v xml:space="preserve"> </v>
      </c>
      <c r="K18" s="211"/>
      <c r="L18" s="211"/>
      <c r="M18" s="212"/>
      <c r="N18" s="210" t="str">
        <f>Swimmers!O9</f>
        <v xml:space="preserve"> </v>
      </c>
      <c r="O18" s="211"/>
      <c r="P18" s="211"/>
      <c r="Q18" s="212"/>
      <c r="R18" s="210" t="str">
        <f>Swimmers!S9</f>
        <v xml:space="preserve"> </v>
      </c>
      <c r="S18" s="211"/>
      <c r="T18" s="211"/>
      <c r="U18" s="212"/>
      <c r="V18" s="210" t="str">
        <f>Swimmers!W9</f>
        <v xml:space="preserve"> </v>
      </c>
      <c r="W18" s="211"/>
      <c r="X18" s="211"/>
      <c r="Y18" s="212"/>
      <c r="Z18" s="210" t="str">
        <f>Swimmers!AA9</f>
        <v xml:space="preserve"> </v>
      </c>
      <c r="AA18" s="211"/>
      <c r="AB18" s="211"/>
      <c r="AC18" s="212"/>
    </row>
    <row r="19" spans="1:29" x14ac:dyDescent="0.2">
      <c r="A19" s="127">
        <f>'Results Input'!A13</f>
        <v>7</v>
      </c>
      <c r="B19" s="128" t="str">
        <f>'Results Input'!C13</f>
        <v>11/13</v>
      </c>
      <c r="C19" s="128" t="str">
        <f>'Results Input'!D13</f>
        <v>200m</v>
      </c>
      <c r="D19" s="128" t="str">
        <f>'Results Input'!E13</f>
        <v>Freestyle Relay</v>
      </c>
      <c r="E19" s="129" t="str">
        <f>'Results Input'!F13</f>
        <v>Open/Male</v>
      </c>
      <c r="F19" s="130" t="str">
        <f>'Results Input'!G13</f>
        <v>np</v>
      </c>
      <c r="G19" s="131">
        <f>'Results Input'!H13</f>
        <v>0</v>
      </c>
      <c r="H19" s="131">
        <f>'Results Input'!I13</f>
        <v>0</v>
      </c>
      <c r="I19" s="132">
        <f>'Results Input'!J13</f>
        <v>0</v>
      </c>
      <c r="J19" s="130" t="str">
        <f>'Results Input'!K13</f>
        <v>np</v>
      </c>
      <c r="K19" s="131">
        <f>'Results Input'!L13</f>
        <v>0</v>
      </c>
      <c r="L19" s="131">
        <f>'Results Input'!M13</f>
        <v>0</v>
      </c>
      <c r="M19" s="132">
        <f>'Results Input'!N13</f>
        <v>0</v>
      </c>
      <c r="N19" s="130" t="str">
        <f>'Results Input'!O13</f>
        <v>np</v>
      </c>
      <c r="O19" s="131">
        <f>'Results Input'!P13</f>
        <v>0</v>
      </c>
      <c r="P19" s="131">
        <f>'Results Input'!Q13</f>
        <v>0</v>
      </c>
      <c r="Q19" s="132">
        <f>'Results Input'!R13</f>
        <v>0</v>
      </c>
      <c r="R19" s="130" t="str">
        <f>'Results Input'!S13</f>
        <v>np</v>
      </c>
      <c r="S19" s="131">
        <f>'Results Input'!T13</f>
        <v>0</v>
      </c>
      <c r="T19" s="131">
        <f>'Results Input'!U13</f>
        <v>0</v>
      </c>
      <c r="U19" s="132">
        <f>'Results Input'!V13</f>
        <v>0</v>
      </c>
      <c r="V19" s="130" t="str">
        <f>'Results Input'!W13</f>
        <v>np</v>
      </c>
      <c r="W19" s="131">
        <f>'Results Input'!X13</f>
        <v>0</v>
      </c>
      <c r="X19" s="131">
        <f>'Results Input'!Y13</f>
        <v>0</v>
      </c>
      <c r="Y19" s="132">
        <f>'Results Input'!Z13</f>
        <v>0</v>
      </c>
      <c r="Z19" s="130" t="str">
        <f>'Results Input'!AA13</f>
        <v>np</v>
      </c>
      <c r="AA19" s="131">
        <f>'Results Input'!AB13</f>
        <v>0</v>
      </c>
      <c r="AB19" s="131">
        <f>'Results Input'!AC13</f>
        <v>0</v>
      </c>
      <c r="AC19" s="132">
        <f>'Results Input'!AD13</f>
        <v>0</v>
      </c>
    </row>
    <row r="20" spans="1:29" x14ac:dyDescent="0.2">
      <c r="A20" s="127">
        <f>'Results Input'!A14</f>
        <v>8</v>
      </c>
      <c r="B20" s="128" t="str">
        <f>'Results Input'!C14</f>
        <v>11/13</v>
      </c>
      <c r="C20" s="128" t="str">
        <f>'Results Input'!D14</f>
        <v>200m</v>
      </c>
      <c r="D20" s="128" t="str">
        <f>'Results Input'!E14</f>
        <v>Freestyle Relay</v>
      </c>
      <c r="E20" s="129" t="str">
        <f>'Results Input'!F14</f>
        <v>Female</v>
      </c>
      <c r="F20" s="130" t="str">
        <f>'Results Input'!G14</f>
        <v>np</v>
      </c>
      <c r="G20" s="131">
        <f>'Results Input'!H14</f>
        <v>0</v>
      </c>
      <c r="H20" s="131">
        <f>'Results Input'!I14</f>
        <v>0</v>
      </c>
      <c r="I20" s="132">
        <f>'Results Input'!J14</f>
        <v>0</v>
      </c>
      <c r="J20" s="130" t="str">
        <f>'Results Input'!K14</f>
        <v>np</v>
      </c>
      <c r="K20" s="131">
        <f>'Results Input'!L14</f>
        <v>0</v>
      </c>
      <c r="L20" s="131">
        <f>'Results Input'!M14</f>
        <v>0</v>
      </c>
      <c r="M20" s="132">
        <f>'Results Input'!N14</f>
        <v>0</v>
      </c>
      <c r="N20" s="130" t="str">
        <f>'Results Input'!O14</f>
        <v>np</v>
      </c>
      <c r="O20" s="131">
        <f>'Results Input'!P14</f>
        <v>0</v>
      </c>
      <c r="P20" s="131">
        <f>'Results Input'!Q14</f>
        <v>0</v>
      </c>
      <c r="Q20" s="132">
        <f>'Results Input'!R14</f>
        <v>0</v>
      </c>
      <c r="R20" s="130" t="str">
        <f>'Results Input'!S14</f>
        <v>np</v>
      </c>
      <c r="S20" s="131">
        <f>'Results Input'!T14</f>
        <v>0</v>
      </c>
      <c r="T20" s="131">
        <f>'Results Input'!U14</f>
        <v>0</v>
      </c>
      <c r="U20" s="132">
        <f>'Results Input'!V14</f>
        <v>0</v>
      </c>
      <c r="V20" s="130" t="str">
        <f>'Results Input'!W14</f>
        <v>np</v>
      </c>
      <c r="W20" s="131">
        <f>'Results Input'!X14</f>
        <v>0</v>
      </c>
      <c r="X20" s="131">
        <f>'Results Input'!Y14</f>
        <v>0</v>
      </c>
      <c r="Y20" s="132">
        <f>'Results Input'!Z14</f>
        <v>0</v>
      </c>
      <c r="Z20" s="130" t="str">
        <f>'Results Input'!AA14</f>
        <v>np</v>
      </c>
      <c r="AA20" s="131">
        <f>'Results Input'!AB14</f>
        <v>0</v>
      </c>
      <c r="AB20" s="131">
        <f>'Results Input'!AC14</f>
        <v>0</v>
      </c>
      <c r="AC20" s="132">
        <f>'Results Input'!AD14</f>
        <v>0</v>
      </c>
    </row>
    <row r="21" spans="1:29" x14ac:dyDescent="0.2">
      <c r="A21" s="127">
        <f>'Results Input'!A15</f>
        <v>9</v>
      </c>
      <c r="B21" s="128" t="str">
        <f>'Results Input'!C15</f>
        <v>15/Open</v>
      </c>
      <c r="C21" s="128" t="str">
        <f>'Results Input'!D15</f>
        <v>200m</v>
      </c>
      <c r="D21" s="128" t="str">
        <f>'Results Input'!E15</f>
        <v>Freestyle Relay</v>
      </c>
      <c r="E21" s="129" t="str">
        <f>'Results Input'!F15</f>
        <v>Open/Male</v>
      </c>
      <c r="F21" s="130" t="str">
        <f>'Results Input'!G15</f>
        <v>np</v>
      </c>
      <c r="G21" s="131">
        <f>'Results Input'!H15</f>
        <v>0</v>
      </c>
      <c r="H21" s="131">
        <f>'Results Input'!I15</f>
        <v>0</v>
      </c>
      <c r="I21" s="132">
        <f>'Results Input'!J15</f>
        <v>0</v>
      </c>
      <c r="J21" s="130" t="str">
        <f>'Results Input'!K15</f>
        <v>np</v>
      </c>
      <c r="K21" s="131">
        <f>'Results Input'!L15</f>
        <v>0</v>
      </c>
      <c r="L21" s="131">
        <f>'Results Input'!M15</f>
        <v>0</v>
      </c>
      <c r="M21" s="132">
        <f>'Results Input'!N15</f>
        <v>0</v>
      </c>
      <c r="N21" s="130" t="str">
        <f>'Results Input'!O15</f>
        <v>np</v>
      </c>
      <c r="O21" s="131">
        <f>'Results Input'!P15</f>
        <v>0</v>
      </c>
      <c r="P21" s="131">
        <f>'Results Input'!Q15</f>
        <v>0</v>
      </c>
      <c r="Q21" s="132">
        <f>'Results Input'!R15</f>
        <v>0</v>
      </c>
      <c r="R21" s="130" t="str">
        <f>'Results Input'!S15</f>
        <v>np</v>
      </c>
      <c r="S21" s="131">
        <f>'Results Input'!T15</f>
        <v>0</v>
      </c>
      <c r="T21" s="131">
        <f>'Results Input'!U15</f>
        <v>0</v>
      </c>
      <c r="U21" s="132">
        <f>'Results Input'!V15</f>
        <v>0</v>
      </c>
      <c r="V21" s="130" t="str">
        <f>'Results Input'!W15</f>
        <v>np</v>
      </c>
      <c r="W21" s="131">
        <f>'Results Input'!X15</f>
        <v>0</v>
      </c>
      <c r="X21" s="131">
        <f>'Results Input'!Y15</f>
        <v>0</v>
      </c>
      <c r="Y21" s="132">
        <f>'Results Input'!Z15</f>
        <v>0</v>
      </c>
      <c r="Z21" s="130" t="str">
        <f>'Results Input'!AA15</f>
        <v>np</v>
      </c>
      <c r="AA21" s="131">
        <f>'Results Input'!AB15</f>
        <v>0</v>
      </c>
      <c r="AB21" s="131">
        <f>'Results Input'!AC15</f>
        <v>0</v>
      </c>
      <c r="AC21" s="132">
        <f>'Results Input'!AD15</f>
        <v>0</v>
      </c>
    </row>
    <row r="22" spans="1:29" x14ac:dyDescent="0.2">
      <c r="A22" s="127">
        <f>'Results Input'!A16</f>
        <v>10</v>
      </c>
      <c r="B22" s="128" t="str">
        <f>'Results Input'!C16</f>
        <v>15/Open</v>
      </c>
      <c r="C22" s="128" t="str">
        <f>'Results Input'!D16</f>
        <v>200m</v>
      </c>
      <c r="D22" s="128" t="str">
        <f>'Results Input'!E16</f>
        <v>Freestyle Relay</v>
      </c>
      <c r="E22" s="129" t="str">
        <f>'Results Input'!F16</f>
        <v>Female</v>
      </c>
      <c r="F22" s="130" t="str">
        <f>'Results Input'!G16</f>
        <v>np</v>
      </c>
      <c r="G22" s="131">
        <f>'Results Input'!H16</f>
        <v>0</v>
      </c>
      <c r="H22" s="131">
        <f>'Results Input'!I16</f>
        <v>0</v>
      </c>
      <c r="I22" s="132">
        <f>'Results Input'!J16</f>
        <v>0</v>
      </c>
      <c r="J22" s="130" t="str">
        <f>'Results Input'!K16</f>
        <v>np</v>
      </c>
      <c r="K22" s="131">
        <f>'Results Input'!L16</f>
        <v>0</v>
      </c>
      <c r="L22" s="131">
        <f>'Results Input'!M16</f>
        <v>0</v>
      </c>
      <c r="M22" s="132">
        <f>'Results Input'!N16</f>
        <v>0</v>
      </c>
      <c r="N22" s="130" t="str">
        <f>'Results Input'!O16</f>
        <v>np</v>
      </c>
      <c r="O22" s="131">
        <f>'Results Input'!P16</f>
        <v>0</v>
      </c>
      <c r="P22" s="131">
        <f>'Results Input'!Q16</f>
        <v>0</v>
      </c>
      <c r="Q22" s="132">
        <f>'Results Input'!R16</f>
        <v>0</v>
      </c>
      <c r="R22" s="130" t="str">
        <f>'Results Input'!S16</f>
        <v>np</v>
      </c>
      <c r="S22" s="131">
        <f>'Results Input'!T16</f>
        <v>0</v>
      </c>
      <c r="T22" s="131">
        <f>'Results Input'!U16</f>
        <v>0</v>
      </c>
      <c r="U22" s="132">
        <f>'Results Input'!V16</f>
        <v>0</v>
      </c>
      <c r="V22" s="130" t="str">
        <f>'Results Input'!W16</f>
        <v>np</v>
      </c>
      <c r="W22" s="131">
        <f>'Results Input'!X16</f>
        <v>0</v>
      </c>
      <c r="X22" s="131">
        <f>'Results Input'!Y16</f>
        <v>0</v>
      </c>
      <c r="Y22" s="132">
        <f>'Results Input'!Z16</f>
        <v>0</v>
      </c>
      <c r="Z22" s="130" t="str">
        <f>'Results Input'!AA16</f>
        <v>np</v>
      </c>
      <c r="AA22" s="131">
        <f>'Results Input'!AB16</f>
        <v>0</v>
      </c>
      <c r="AB22" s="131">
        <f>'Results Input'!AC16</f>
        <v>0</v>
      </c>
      <c r="AC22" s="132">
        <f>'Results Input'!AD16</f>
        <v>0</v>
      </c>
    </row>
    <row r="23" spans="1:29" x14ac:dyDescent="0.2">
      <c r="A23" s="216">
        <f>'Results Input'!A17</f>
        <v>11</v>
      </c>
      <c r="B23" s="222" t="str">
        <f>'Results Input'!C17</f>
        <v>11/u</v>
      </c>
      <c r="C23" s="222" t="str">
        <f>'Results Input'!D17</f>
        <v>50m</v>
      </c>
      <c r="D23" s="222" t="str">
        <f>'Results Input'!E17</f>
        <v>Backstroke</v>
      </c>
      <c r="E23" s="219" t="str">
        <f>'Results Input'!F17</f>
        <v>Open/Male</v>
      </c>
      <c r="F23" s="124" t="str">
        <f>'Results Input'!G17</f>
        <v>np</v>
      </c>
      <c r="G23" s="125">
        <f>'Results Input'!H17</f>
        <v>0</v>
      </c>
      <c r="H23" s="125">
        <f>'Results Input'!I17</f>
        <v>0</v>
      </c>
      <c r="I23" s="126">
        <f>'Results Input'!J17</f>
        <v>0</v>
      </c>
      <c r="J23" s="124" t="str">
        <f>'Results Input'!K17</f>
        <v>np</v>
      </c>
      <c r="K23" s="125">
        <f>'Results Input'!L17</f>
        <v>0</v>
      </c>
      <c r="L23" s="125">
        <f>'Results Input'!M17</f>
        <v>0</v>
      </c>
      <c r="M23" s="126">
        <f>'Results Input'!N17</f>
        <v>0</v>
      </c>
      <c r="N23" s="124" t="str">
        <f>'Results Input'!O17</f>
        <v>np</v>
      </c>
      <c r="O23" s="125">
        <f>'Results Input'!P17</f>
        <v>0</v>
      </c>
      <c r="P23" s="125">
        <f>'Results Input'!Q17</f>
        <v>0</v>
      </c>
      <c r="Q23" s="126">
        <f>'Results Input'!R17</f>
        <v>0</v>
      </c>
      <c r="R23" s="124" t="str">
        <f>'Results Input'!S17</f>
        <v>np</v>
      </c>
      <c r="S23" s="125">
        <f>'Results Input'!T17</f>
        <v>0</v>
      </c>
      <c r="T23" s="125">
        <f>'Results Input'!U17</f>
        <v>0</v>
      </c>
      <c r="U23" s="126">
        <f>'Results Input'!V17</f>
        <v>0</v>
      </c>
      <c r="V23" s="124" t="str">
        <f>'Results Input'!W17</f>
        <v>np</v>
      </c>
      <c r="W23" s="125">
        <f>'Results Input'!X17</f>
        <v>0</v>
      </c>
      <c r="X23" s="125">
        <f>'Results Input'!Y17</f>
        <v>0</v>
      </c>
      <c r="Y23" s="126">
        <f>'Results Input'!Z17</f>
        <v>0</v>
      </c>
      <c r="Z23" s="124" t="str">
        <f>'Results Input'!AA17</f>
        <v>np</v>
      </c>
      <c r="AA23" s="125">
        <f>'Results Input'!AB17</f>
        <v>0</v>
      </c>
      <c r="AB23" s="125">
        <f>'Results Input'!AC17</f>
        <v>0</v>
      </c>
      <c r="AC23" s="126">
        <f>'Results Input'!AD17</f>
        <v>0</v>
      </c>
    </row>
    <row r="24" spans="1:29" x14ac:dyDescent="0.2">
      <c r="A24" s="217"/>
      <c r="B24" s="224"/>
      <c r="C24" s="224"/>
      <c r="D24" s="224"/>
      <c r="E24" s="220"/>
      <c r="F24" s="210" t="str">
        <f>Swimmers!G14</f>
        <v xml:space="preserve"> </v>
      </c>
      <c r="G24" s="211"/>
      <c r="H24" s="211"/>
      <c r="I24" s="212"/>
      <c r="J24" s="210" t="str">
        <f>Swimmers!K14</f>
        <v xml:space="preserve"> </v>
      </c>
      <c r="K24" s="211"/>
      <c r="L24" s="211"/>
      <c r="M24" s="212"/>
      <c r="N24" s="210" t="str">
        <f>Swimmers!O14</f>
        <v xml:space="preserve"> </v>
      </c>
      <c r="O24" s="211"/>
      <c r="P24" s="211"/>
      <c r="Q24" s="212"/>
      <c r="R24" s="210" t="str">
        <f>Swimmers!S14</f>
        <v xml:space="preserve"> </v>
      </c>
      <c r="S24" s="211"/>
      <c r="T24" s="211"/>
      <c r="U24" s="212"/>
      <c r="V24" s="210" t="str">
        <f>Swimmers!W14</f>
        <v xml:space="preserve"> </v>
      </c>
      <c r="W24" s="211"/>
      <c r="X24" s="211"/>
      <c r="Y24" s="212"/>
      <c r="Z24" s="210" t="str">
        <f>Swimmers!AA14</f>
        <v xml:space="preserve"> </v>
      </c>
      <c r="AA24" s="211"/>
      <c r="AB24" s="211"/>
      <c r="AC24" s="212"/>
    </row>
    <row r="25" spans="1:29" x14ac:dyDescent="0.2">
      <c r="A25" s="216">
        <f>'Results Input'!A18</f>
        <v>12</v>
      </c>
      <c r="B25" s="222" t="str">
        <f>'Results Input'!C18</f>
        <v>11/u</v>
      </c>
      <c r="C25" s="222" t="str">
        <f>'Results Input'!D18</f>
        <v>50m</v>
      </c>
      <c r="D25" s="222" t="str">
        <f>'Results Input'!E18</f>
        <v>Backstroke</v>
      </c>
      <c r="E25" s="219" t="str">
        <f>'Results Input'!F18</f>
        <v>Female</v>
      </c>
      <c r="F25" s="124" t="str">
        <f>'Results Input'!G18</f>
        <v>np</v>
      </c>
      <c r="G25" s="125">
        <f>'Results Input'!H18</f>
        <v>0</v>
      </c>
      <c r="H25" s="125">
        <f>'Results Input'!I18</f>
        <v>0</v>
      </c>
      <c r="I25" s="126">
        <f>'Results Input'!J18</f>
        <v>0</v>
      </c>
      <c r="J25" s="124" t="str">
        <f>'Results Input'!K18</f>
        <v>np</v>
      </c>
      <c r="K25" s="125">
        <f>'Results Input'!L18</f>
        <v>0</v>
      </c>
      <c r="L25" s="125">
        <f>'Results Input'!M18</f>
        <v>0</v>
      </c>
      <c r="M25" s="126">
        <f>'Results Input'!N18</f>
        <v>0</v>
      </c>
      <c r="N25" s="124" t="str">
        <f>'Results Input'!O18</f>
        <v>np</v>
      </c>
      <c r="O25" s="125">
        <f>'Results Input'!P18</f>
        <v>0</v>
      </c>
      <c r="P25" s="125">
        <f>'Results Input'!Q18</f>
        <v>0</v>
      </c>
      <c r="Q25" s="126">
        <f>'Results Input'!R18</f>
        <v>0</v>
      </c>
      <c r="R25" s="124" t="str">
        <f>'Results Input'!S18</f>
        <v>np</v>
      </c>
      <c r="S25" s="125">
        <f>'Results Input'!T18</f>
        <v>0</v>
      </c>
      <c r="T25" s="125">
        <f>'Results Input'!U18</f>
        <v>0</v>
      </c>
      <c r="U25" s="126">
        <f>'Results Input'!V18</f>
        <v>0</v>
      </c>
      <c r="V25" s="124" t="str">
        <f>'Results Input'!W18</f>
        <v>np</v>
      </c>
      <c r="W25" s="125">
        <f>'Results Input'!X18</f>
        <v>0</v>
      </c>
      <c r="X25" s="125">
        <f>'Results Input'!Y18</f>
        <v>0</v>
      </c>
      <c r="Y25" s="126">
        <f>'Results Input'!Z18</f>
        <v>0</v>
      </c>
      <c r="Z25" s="124" t="str">
        <f>'Results Input'!AA18</f>
        <v>np</v>
      </c>
      <c r="AA25" s="125">
        <f>'Results Input'!AB18</f>
        <v>0</v>
      </c>
      <c r="AB25" s="125">
        <f>'Results Input'!AC18</f>
        <v>0</v>
      </c>
      <c r="AC25" s="126">
        <f>'Results Input'!AD18</f>
        <v>0</v>
      </c>
    </row>
    <row r="26" spans="1:29" x14ac:dyDescent="0.2">
      <c r="A26" s="218"/>
      <c r="B26" s="223"/>
      <c r="C26" s="223"/>
      <c r="D26" s="223"/>
      <c r="E26" s="221"/>
      <c r="F26" s="213" t="str">
        <f>Swimmers!G15</f>
        <v xml:space="preserve"> </v>
      </c>
      <c r="G26" s="214"/>
      <c r="H26" s="214"/>
      <c r="I26" s="215"/>
      <c r="J26" s="213" t="str">
        <f>Swimmers!K15</f>
        <v xml:space="preserve"> </v>
      </c>
      <c r="K26" s="214"/>
      <c r="L26" s="214"/>
      <c r="M26" s="215"/>
      <c r="N26" s="213" t="str">
        <f>Swimmers!O15</f>
        <v xml:space="preserve"> </v>
      </c>
      <c r="O26" s="214"/>
      <c r="P26" s="214"/>
      <c r="Q26" s="215"/>
      <c r="R26" s="213" t="str">
        <f>Swimmers!S15</f>
        <v xml:space="preserve"> </v>
      </c>
      <c r="S26" s="214"/>
      <c r="T26" s="214"/>
      <c r="U26" s="215"/>
      <c r="V26" s="213" t="str">
        <f>Swimmers!W15</f>
        <v xml:space="preserve"> </v>
      </c>
      <c r="W26" s="214"/>
      <c r="X26" s="214"/>
      <c r="Y26" s="215"/>
      <c r="Z26" s="213" t="str">
        <f>Swimmers!AA15</f>
        <v xml:space="preserve"> </v>
      </c>
      <c r="AA26" s="214"/>
      <c r="AB26" s="214"/>
      <c r="AC26" s="215"/>
    </row>
    <row r="27" spans="1:29" x14ac:dyDescent="0.2">
      <c r="A27" s="216">
        <f>'Results Input'!A19</f>
        <v>13</v>
      </c>
      <c r="B27" s="222" t="str">
        <f>'Results Input'!C19</f>
        <v>15/u</v>
      </c>
      <c r="C27" s="222" t="str">
        <f>'Results Input'!D19</f>
        <v>100m</v>
      </c>
      <c r="D27" s="222" t="str">
        <f>'Results Input'!E19</f>
        <v>Breaststroke</v>
      </c>
      <c r="E27" s="219" t="str">
        <f>'Results Input'!F19</f>
        <v>Open/Male</v>
      </c>
      <c r="F27" s="124" t="str">
        <f>'Results Input'!G19</f>
        <v>np</v>
      </c>
      <c r="G27" s="125">
        <f>'Results Input'!H19</f>
        <v>0</v>
      </c>
      <c r="H27" s="125">
        <f>'Results Input'!I19</f>
        <v>0</v>
      </c>
      <c r="I27" s="126">
        <f>'Results Input'!J19</f>
        <v>0</v>
      </c>
      <c r="J27" s="124" t="str">
        <f>'Results Input'!K19</f>
        <v>np</v>
      </c>
      <c r="K27" s="125">
        <f>'Results Input'!L19</f>
        <v>0</v>
      </c>
      <c r="L27" s="125">
        <f>'Results Input'!M19</f>
        <v>0</v>
      </c>
      <c r="M27" s="126">
        <f>'Results Input'!N19</f>
        <v>0</v>
      </c>
      <c r="N27" s="124" t="str">
        <f>'Results Input'!O19</f>
        <v>np</v>
      </c>
      <c r="O27" s="125">
        <f>'Results Input'!P19</f>
        <v>0</v>
      </c>
      <c r="P27" s="125">
        <f>'Results Input'!Q19</f>
        <v>0</v>
      </c>
      <c r="Q27" s="126">
        <f>'Results Input'!R19</f>
        <v>0</v>
      </c>
      <c r="R27" s="124" t="str">
        <f>'Results Input'!S19</f>
        <v>np</v>
      </c>
      <c r="S27" s="125">
        <f>'Results Input'!T19</f>
        <v>0</v>
      </c>
      <c r="T27" s="125">
        <f>'Results Input'!U19</f>
        <v>0</v>
      </c>
      <c r="U27" s="126">
        <f>'Results Input'!V19</f>
        <v>0</v>
      </c>
      <c r="V27" s="124" t="str">
        <f>'Results Input'!W19</f>
        <v>np</v>
      </c>
      <c r="W27" s="125">
        <f>'Results Input'!X19</f>
        <v>0</v>
      </c>
      <c r="X27" s="125">
        <f>'Results Input'!Y19</f>
        <v>0</v>
      </c>
      <c r="Y27" s="126">
        <f>'Results Input'!Z19</f>
        <v>0</v>
      </c>
      <c r="Z27" s="124" t="str">
        <f>'Results Input'!AA19</f>
        <v>np</v>
      </c>
      <c r="AA27" s="125">
        <f>'Results Input'!AB19</f>
        <v>0</v>
      </c>
      <c r="AB27" s="125">
        <f>'Results Input'!AC19</f>
        <v>0</v>
      </c>
      <c r="AC27" s="126">
        <f>'Results Input'!AD19</f>
        <v>0</v>
      </c>
    </row>
    <row r="28" spans="1:29" x14ac:dyDescent="0.2">
      <c r="A28" s="217"/>
      <c r="B28" s="224"/>
      <c r="C28" s="224"/>
      <c r="D28" s="224"/>
      <c r="E28" s="220"/>
      <c r="F28" s="210" t="str">
        <f>Swimmers!G16</f>
        <v xml:space="preserve"> </v>
      </c>
      <c r="G28" s="211"/>
      <c r="H28" s="211"/>
      <c r="I28" s="212"/>
      <c r="J28" s="210" t="str">
        <f>Swimmers!K16</f>
        <v xml:space="preserve"> </v>
      </c>
      <c r="K28" s="211"/>
      <c r="L28" s="211"/>
      <c r="M28" s="212"/>
      <c r="N28" s="210" t="str">
        <f>Swimmers!O16</f>
        <v xml:space="preserve"> </v>
      </c>
      <c r="O28" s="211"/>
      <c r="P28" s="211"/>
      <c r="Q28" s="212"/>
      <c r="R28" s="210" t="str">
        <f>Swimmers!S16</f>
        <v xml:space="preserve"> </v>
      </c>
      <c r="S28" s="211"/>
      <c r="T28" s="211"/>
      <c r="U28" s="212"/>
      <c r="V28" s="210" t="str">
        <f>Swimmers!W16</f>
        <v xml:space="preserve"> </v>
      </c>
      <c r="W28" s="211"/>
      <c r="X28" s="211"/>
      <c r="Y28" s="212"/>
      <c r="Z28" s="210" t="str">
        <f>Swimmers!AA16</f>
        <v xml:space="preserve"> </v>
      </c>
      <c r="AA28" s="211"/>
      <c r="AB28" s="211"/>
      <c r="AC28" s="212"/>
    </row>
    <row r="29" spans="1:29" x14ac:dyDescent="0.2">
      <c r="A29" s="216">
        <f>'Results Input'!A20</f>
        <v>14</v>
      </c>
      <c r="B29" s="222" t="str">
        <f>'Results Input'!C20</f>
        <v>15/u</v>
      </c>
      <c r="C29" s="222" t="str">
        <f>'Results Input'!D20</f>
        <v>100m</v>
      </c>
      <c r="D29" s="222" t="str">
        <f>'Results Input'!E20</f>
        <v>Breaststroke</v>
      </c>
      <c r="E29" s="219" t="str">
        <f>'Results Input'!F20</f>
        <v>Female</v>
      </c>
      <c r="F29" s="124" t="str">
        <f>'Results Input'!G20</f>
        <v>np</v>
      </c>
      <c r="G29" s="125">
        <f>'Results Input'!H20</f>
        <v>0</v>
      </c>
      <c r="H29" s="125">
        <f>'Results Input'!I20</f>
        <v>0</v>
      </c>
      <c r="I29" s="126">
        <f>'Results Input'!J20</f>
        <v>0</v>
      </c>
      <c r="J29" s="124" t="str">
        <f>'Results Input'!K20</f>
        <v>np</v>
      </c>
      <c r="K29" s="125">
        <f>'Results Input'!L20</f>
        <v>0</v>
      </c>
      <c r="L29" s="125">
        <f>'Results Input'!M20</f>
        <v>0</v>
      </c>
      <c r="M29" s="126">
        <f>'Results Input'!N20</f>
        <v>0</v>
      </c>
      <c r="N29" s="124" t="str">
        <f>'Results Input'!O20</f>
        <v>np</v>
      </c>
      <c r="O29" s="125">
        <f>'Results Input'!P20</f>
        <v>0</v>
      </c>
      <c r="P29" s="125">
        <f>'Results Input'!Q20</f>
        <v>0</v>
      </c>
      <c r="Q29" s="126">
        <f>'Results Input'!R20</f>
        <v>0</v>
      </c>
      <c r="R29" s="124" t="str">
        <f>'Results Input'!S20</f>
        <v>np</v>
      </c>
      <c r="S29" s="125">
        <f>'Results Input'!T20</f>
        <v>0</v>
      </c>
      <c r="T29" s="125">
        <f>'Results Input'!U20</f>
        <v>0</v>
      </c>
      <c r="U29" s="126">
        <f>'Results Input'!V20</f>
        <v>0</v>
      </c>
      <c r="V29" s="124" t="str">
        <f>'Results Input'!W20</f>
        <v>np</v>
      </c>
      <c r="W29" s="125">
        <f>'Results Input'!X20</f>
        <v>0</v>
      </c>
      <c r="X29" s="125">
        <f>'Results Input'!Y20</f>
        <v>0</v>
      </c>
      <c r="Y29" s="126">
        <f>'Results Input'!Z20</f>
        <v>0</v>
      </c>
      <c r="Z29" s="124" t="str">
        <f>'Results Input'!AA20</f>
        <v>np</v>
      </c>
      <c r="AA29" s="125">
        <f>'Results Input'!AB20</f>
        <v>0</v>
      </c>
      <c r="AB29" s="125">
        <f>'Results Input'!AC20</f>
        <v>0</v>
      </c>
      <c r="AC29" s="126">
        <f>'Results Input'!AD20</f>
        <v>0</v>
      </c>
    </row>
    <row r="30" spans="1:29" x14ac:dyDescent="0.2">
      <c r="A30" s="217"/>
      <c r="B30" s="224"/>
      <c r="C30" s="224"/>
      <c r="D30" s="224"/>
      <c r="E30" s="220"/>
      <c r="F30" s="210" t="str">
        <f>Swimmers!G17</f>
        <v xml:space="preserve"> </v>
      </c>
      <c r="G30" s="211"/>
      <c r="H30" s="211"/>
      <c r="I30" s="212"/>
      <c r="J30" s="210" t="str">
        <f>Swimmers!K17</f>
        <v xml:space="preserve"> </v>
      </c>
      <c r="K30" s="211"/>
      <c r="L30" s="211"/>
      <c r="M30" s="212"/>
      <c r="N30" s="210" t="str">
        <f>Swimmers!O17</f>
        <v xml:space="preserve"> </v>
      </c>
      <c r="O30" s="211"/>
      <c r="P30" s="211"/>
      <c r="Q30" s="212"/>
      <c r="R30" s="210" t="str">
        <f>Swimmers!S17</f>
        <v xml:space="preserve"> </v>
      </c>
      <c r="S30" s="211"/>
      <c r="T30" s="211"/>
      <c r="U30" s="212"/>
      <c r="V30" s="210" t="str">
        <f>Swimmers!W17</f>
        <v xml:space="preserve"> </v>
      </c>
      <c r="W30" s="211"/>
      <c r="X30" s="211"/>
      <c r="Y30" s="212"/>
      <c r="Z30" s="210" t="str">
        <f>Swimmers!AA17</f>
        <v xml:space="preserve"> </v>
      </c>
      <c r="AA30" s="211"/>
      <c r="AB30" s="211"/>
      <c r="AC30" s="212"/>
    </row>
    <row r="31" spans="1:29" x14ac:dyDescent="0.2">
      <c r="A31" s="216">
        <f>'Results Input'!A21</f>
        <v>15</v>
      </c>
      <c r="B31" s="222" t="str">
        <f>'Results Input'!C21</f>
        <v>9 years</v>
      </c>
      <c r="C31" s="222" t="str">
        <f>'Results Input'!D21</f>
        <v>50m</v>
      </c>
      <c r="D31" s="222" t="str">
        <f>'Results Input'!E21</f>
        <v>Freestyle</v>
      </c>
      <c r="E31" s="219" t="str">
        <f>'Results Input'!F21</f>
        <v>Open/Male</v>
      </c>
      <c r="F31" s="124" t="str">
        <f>'Results Input'!G21</f>
        <v>np</v>
      </c>
      <c r="G31" s="125">
        <f>'Results Input'!H21</f>
        <v>0</v>
      </c>
      <c r="H31" s="125">
        <f>'Results Input'!I21</f>
        <v>0</v>
      </c>
      <c r="I31" s="126">
        <f>'Results Input'!J21</f>
        <v>0</v>
      </c>
      <c r="J31" s="124" t="str">
        <f>'Results Input'!K21</f>
        <v>np</v>
      </c>
      <c r="K31" s="125">
        <f>'Results Input'!L21</f>
        <v>0</v>
      </c>
      <c r="L31" s="125">
        <f>'Results Input'!M21</f>
        <v>0</v>
      </c>
      <c r="M31" s="126">
        <f>'Results Input'!N21</f>
        <v>0</v>
      </c>
      <c r="N31" s="124" t="str">
        <f>'Results Input'!O21</f>
        <v>np</v>
      </c>
      <c r="O31" s="125">
        <f>'Results Input'!P21</f>
        <v>0</v>
      </c>
      <c r="P31" s="125">
        <f>'Results Input'!Q21</f>
        <v>0</v>
      </c>
      <c r="Q31" s="126">
        <f>'Results Input'!R21</f>
        <v>0</v>
      </c>
      <c r="R31" s="124" t="str">
        <f>'Results Input'!S21</f>
        <v>np</v>
      </c>
      <c r="S31" s="125">
        <f>'Results Input'!T21</f>
        <v>0</v>
      </c>
      <c r="T31" s="125">
        <f>'Results Input'!U21</f>
        <v>0</v>
      </c>
      <c r="U31" s="126">
        <f>'Results Input'!V21</f>
        <v>0</v>
      </c>
      <c r="V31" s="124" t="str">
        <f>'Results Input'!W21</f>
        <v>np</v>
      </c>
      <c r="W31" s="125">
        <f>'Results Input'!X21</f>
        <v>0</v>
      </c>
      <c r="X31" s="125">
        <f>'Results Input'!Y21</f>
        <v>0</v>
      </c>
      <c r="Y31" s="126">
        <f>'Results Input'!Z21</f>
        <v>0</v>
      </c>
      <c r="Z31" s="124" t="str">
        <f>'Results Input'!AA21</f>
        <v>np</v>
      </c>
      <c r="AA31" s="125">
        <f>'Results Input'!AB21</f>
        <v>0</v>
      </c>
      <c r="AB31" s="125">
        <f>'Results Input'!AC21</f>
        <v>0</v>
      </c>
      <c r="AC31" s="126">
        <f>'Results Input'!AD21</f>
        <v>0</v>
      </c>
    </row>
    <row r="32" spans="1:29" x14ac:dyDescent="0.2">
      <c r="A32" s="217"/>
      <c r="B32" s="224"/>
      <c r="C32" s="224"/>
      <c r="D32" s="224"/>
      <c r="E32" s="220"/>
      <c r="F32" s="210" t="str">
        <f>Swimmers!G18</f>
        <v xml:space="preserve"> </v>
      </c>
      <c r="G32" s="211"/>
      <c r="H32" s="211"/>
      <c r="I32" s="212"/>
      <c r="J32" s="210" t="str">
        <f>Swimmers!K18</f>
        <v xml:space="preserve"> </v>
      </c>
      <c r="K32" s="211"/>
      <c r="L32" s="211"/>
      <c r="M32" s="212"/>
      <c r="N32" s="210" t="str">
        <f>Swimmers!O18</f>
        <v xml:space="preserve"> </v>
      </c>
      <c r="O32" s="211"/>
      <c r="P32" s="211"/>
      <c r="Q32" s="212"/>
      <c r="R32" s="210" t="str">
        <f>Swimmers!S18</f>
        <v xml:space="preserve"> </v>
      </c>
      <c r="S32" s="211"/>
      <c r="T32" s="211"/>
      <c r="U32" s="212"/>
      <c r="V32" s="210" t="str">
        <f>Swimmers!W18</f>
        <v xml:space="preserve"> </v>
      </c>
      <c r="W32" s="211"/>
      <c r="X32" s="211"/>
      <c r="Y32" s="212"/>
      <c r="Z32" s="210" t="str">
        <f>Swimmers!AA18</f>
        <v xml:space="preserve"> </v>
      </c>
      <c r="AA32" s="211"/>
      <c r="AB32" s="211"/>
      <c r="AC32" s="212"/>
    </row>
    <row r="33" spans="1:29" x14ac:dyDescent="0.2">
      <c r="A33" s="216">
        <f>'Results Input'!A22</f>
        <v>16</v>
      </c>
      <c r="B33" s="222" t="str">
        <f>'Results Input'!C22</f>
        <v>9 years</v>
      </c>
      <c r="C33" s="222" t="str">
        <f>'Results Input'!D22</f>
        <v>50m</v>
      </c>
      <c r="D33" s="222" t="str">
        <f>'Results Input'!E22</f>
        <v>Freestyle</v>
      </c>
      <c r="E33" s="219" t="str">
        <f>'Results Input'!F22</f>
        <v>Female</v>
      </c>
      <c r="F33" s="124" t="str">
        <f>'Results Input'!G22</f>
        <v>np</v>
      </c>
      <c r="G33" s="125">
        <f>'Results Input'!H22</f>
        <v>0</v>
      </c>
      <c r="H33" s="125">
        <f>'Results Input'!I22</f>
        <v>0</v>
      </c>
      <c r="I33" s="126">
        <f>'Results Input'!J22</f>
        <v>0</v>
      </c>
      <c r="J33" s="124" t="str">
        <f>'Results Input'!K22</f>
        <v>np</v>
      </c>
      <c r="K33" s="125">
        <f>'Results Input'!L22</f>
        <v>0</v>
      </c>
      <c r="L33" s="125">
        <f>'Results Input'!M22</f>
        <v>0</v>
      </c>
      <c r="M33" s="126">
        <f>'Results Input'!N22</f>
        <v>0</v>
      </c>
      <c r="N33" s="124" t="str">
        <f>'Results Input'!O22</f>
        <v>np</v>
      </c>
      <c r="O33" s="125">
        <f>'Results Input'!P22</f>
        <v>0</v>
      </c>
      <c r="P33" s="125">
        <f>'Results Input'!Q22</f>
        <v>0</v>
      </c>
      <c r="Q33" s="126">
        <f>'Results Input'!R22</f>
        <v>0</v>
      </c>
      <c r="R33" s="124" t="str">
        <f>'Results Input'!S22</f>
        <v>np</v>
      </c>
      <c r="S33" s="125">
        <f>'Results Input'!T22</f>
        <v>0</v>
      </c>
      <c r="T33" s="125">
        <f>'Results Input'!U22</f>
        <v>0</v>
      </c>
      <c r="U33" s="126">
        <f>'Results Input'!V22</f>
        <v>0</v>
      </c>
      <c r="V33" s="124" t="str">
        <f>'Results Input'!W22</f>
        <v>np</v>
      </c>
      <c r="W33" s="125">
        <f>'Results Input'!X22</f>
        <v>0</v>
      </c>
      <c r="X33" s="125">
        <f>'Results Input'!Y22</f>
        <v>0</v>
      </c>
      <c r="Y33" s="126">
        <f>'Results Input'!Z22</f>
        <v>0</v>
      </c>
      <c r="Z33" s="124" t="str">
        <f>'Results Input'!AA22</f>
        <v>np</v>
      </c>
      <c r="AA33" s="125">
        <f>'Results Input'!AB22</f>
        <v>0</v>
      </c>
      <c r="AB33" s="125">
        <f>'Results Input'!AC22</f>
        <v>0</v>
      </c>
      <c r="AC33" s="126">
        <f>'Results Input'!AD22</f>
        <v>0</v>
      </c>
    </row>
    <row r="34" spans="1:29" x14ac:dyDescent="0.2">
      <c r="A34" s="217"/>
      <c r="B34" s="224"/>
      <c r="C34" s="224"/>
      <c r="D34" s="224"/>
      <c r="E34" s="220"/>
      <c r="F34" s="210" t="str">
        <f>Swimmers!G19</f>
        <v xml:space="preserve"> </v>
      </c>
      <c r="G34" s="211"/>
      <c r="H34" s="211"/>
      <c r="I34" s="212"/>
      <c r="J34" s="210" t="str">
        <f>Swimmers!K19</f>
        <v xml:space="preserve"> </v>
      </c>
      <c r="K34" s="211"/>
      <c r="L34" s="211"/>
      <c r="M34" s="212"/>
      <c r="N34" s="210" t="str">
        <f>Swimmers!O19</f>
        <v xml:space="preserve"> </v>
      </c>
      <c r="O34" s="211"/>
      <c r="P34" s="211"/>
      <c r="Q34" s="212"/>
      <c r="R34" s="210" t="str">
        <f>Swimmers!S19</f>
        <v xml:space="preserve"> </v>
      </c>
      <c r="S34" s="211"/>
      <c r="T34" s="211"/>
      <c r="U34" s="212"/>
      <c r="V34" s="210" t="str">
        <f>Swimmers!W19</f>
        <v xml:space="preserve"> </v>
      </c>
      <c r="W34" s="211"/>
      <c r="X34" s="211"/>
      <c r="Y34" s="212"/>
      <c r="Z34" s="210" t="str">
        <f>Swimmers!AA19</f>
        <v xml:space="preserve"> </v>
      </c>
      <c r="AA34" s="211"/>
      <c r="AB34" s="211"/>
      <c r="AC34" s="212"/>
    </row>
    <row r="35" spans="1:29" x14ac:dyDescent="0.2">
      <c r="A35" s="216">
        <f>'Results Input'!A23</f>
        <v>17</v>
      </c>
      <c r="B35" s="222" t="str">
        <f>'Results Input'!C23</f>
        <v>13/u</v>
      </c>
      <c r="C35" s="222" t="str">
        <f>'Results Input'!D23</f>
        <v>50m</v>
      </c>
      <c r="D35" s="222" t="str">
        <f>'Results Input'!E23</f>
        <v>Butterfly</v>
      </c>
      <c r="E35" s="219" t="str">
        <f>'Results Input'!F23</f>
        <v>Open/Male</v>
      </c>
      <c r="F35" s="124" t="str">
        <f>'Results Input'!G23</f>
        <v>np</v>
      </c>
      <c r="G35" s="125">
        <f>'Results Input'!H23</f>
        <v>0</v>
      </c>
      <c r="H35" s="125">
        <f>'Results Input'!I23</f>
        <v>0</v>
      </c>
      <c r="I35" s="126">
        <f>'Results Input'!J23</f>
        <v>0</v>
      </c>
      <c r="J35" s="124" t="str">
        <f>'Results Input'!K23</f>
        <v>np</v>
      </c>
      <c r="K35" s="125">
        <f>'Results Input'!L23</f>
        <v>0</v>
      </c>
      <c r="L35" s="125">
        <f>'Results Input'!M23</f>
        <v>0</v>
      </c>
      <c r="M35" s="126">
        <f>'Results Input'!N23</f>
        <v>0</v>
      </c>
      <c r="N35" s="124" t="str">
        <f>'Results Input'!O23</f>
        <v>np</v>
      </c>
      <c r="O35" s="125">
        <f>'Results Input'!P23</f>
        <v>0</v>
      </c>
      <c r="P35" s="125">
        <f>'Results Input'!Q23</f>
        <v>0</v>
      </c>
      <c r="Q35" s="126">
        <f>'Results Input'!R23</f>
        <v>0</v>
      </c>
      <c r="R35" s="124" t="str">
        <f>'Results Input'!S23</f>
        <v>np</v>
      </c>
      <c r="S35" s="125">
        <f>'Results Input'!T23</f>
        <v>0</v>
      </c>
      <c r="T35" s="125">
        <f>'Results Input'!U23</f>
        <v>0</v>
      </c>
      <c r="U35" s="126">
        <f>'Results Input'!V23</f>
        <v>0</v>
      </c>
      <c r="V35" s="124" t="str">
        <f>'Results Input'!W23</f>
        <v>np</v>
      </c>
      <c r="W35" s="125">
        <f>'Results Input'!X23</f>
        <v>0</v>
      </c>
      <c r="X35" s="125">
        <f>'Results Input'!Y23</f>
        <v>0</v>
      </c>
      <c r="Y35" s="126">
        <f>'Results Input'!Z23</f>
        <v>0</v>
      </c>
      <c r="Z35" s="124" t="str">
        <f>'Results Input'!AA23</f>
        <v>np</v>
      </c>
      <c r="AA35" s="125">
        <f>'Results Input'!AB23</f>
        <v>0</v>
      </c>
      <c r="AB35" s="125">
        <f>'Results Input'!AC23</f>
        <v>0</v>
      </c>
      <c r="AC35" s="126">
        <f>'Results Input'!AD23</f>
        <v>0</v>
      </c>
    </row>
    <row r="36" spans="1:29" x14ac:dyDescent="0.2">
      <c r="A36" s="217"/>
      <c r="B36" s="224"/>
      <c r="C36" s="224"/>
      <c r="D36" s="224"/>
      <c r="E36" s="220"/>
      <c r="F36" s="210" t="str">
        <f>Swimmers!G20</f>
        <v xml:space="preserve"> </v>
      </c>
      <c r="G36" s="211"/>
      <c r="H36" s="211"/>
      <c r="I36" s="212"/>
      <c r="J36" s="210" t="str">
        <f>Swimmers!K20</f>
        <v xml:space="preserve"> </v>
      </c>
      <c r="K36" s="211"/>
      <c r="L36" s="211"/>
      <c r="M36" s="212"/>
      <c r="N36" s="210" t="str">
        <f>Swimmers!O20</f>
        <v xml:space="preserve"> </v>
      </c>
      <c r="O36" s="211"/>
      <c r="P36" s="211"/>
      <c r="Q36" s="212"/>
      <c r="R36" s="210" t="str">
        <f>Swimmers!S20</f>
        <v xml:space="preserve"> </v>
      </c>
      <c r="S36" s="211"/>
      <c r="T36" s="211"/>
      <c r="U36" s="212"/>
      <c r="V36" s="210" t="str">
        <f>Swimmers!W20</f>
        <v xml:space="preserve"> </v>
      </c>
      <c r="W36" s="211"/>
      <c r="X36" s="211"/>
      <c r="Y36" s="212"/>
      <c r="Z36" s="210" t="str">
        <f>Swimmers!AA20</f>
        <v xml:space="preserve"> </v>
      </c>
      <c r="AA36" s="211"/>
      <c r="AB36" s="211"/>
      <c r="AC36" s="212"/>
    </row>
    <row r="37" spans="1:29" x14ac:dyDescent="0.2">
      <c r="A37" s="216">
        <f>'Results Input'!A24</f>
        <v>18</v>
      </c>
      <c r="B37" s="222" t="str">
        <f>'Results Input'!C24</f>
        <v>13/u</v>
      </c>
      <c r="C37" s="222" t="str">
        <f>'Results Input'!D24</f>
        <v>50m</v>
      </c>
      <c r="D37" s="222" t="str">
        <f>'Results Input'!E24</f>
        <v>Butterfly</v>
      </c>
      <c r="E37" s="219" t="str">
        <f>'Results Input'!F24</f>
        <v>Female</v>
      </c>
      <c r="F37" s="124" t="str">
        <f>'Results Input'!G24</f>
        <v>np</v>
      </c>
      <c r="G37" s="125">
        <f>'Results Input'!H24</f>
        <v>0</v>
      </c>
      <c r="H37" s="125">
        <f>'Results Input'!I24</f>
        <v>0</v>
      </c>
      <c r="I37" s="126">
        <f>'Results Input'!J24</f>
        <v>0</v>
      </c>
      <c r="J37" s="124" t="str">
        <f>'Results Input'!K24</f>
        <v>np</v>
      </c>
      <c r="K37" s="125">
        <f>'Results Input'!L24</f>
        <v>0</v>
      </c>
      <c r="L37" s="125">
        <f>'Results Input'!M24</f>
        <v>0</v>
      </c>
      <c r="M37" s="126">
        <f>'Results Input'!N24</f>
        <v>0</v>
      </c>
      <c r="N37" s="124" t="str">
        <f>'Results Input'!O24</f>
        <v>np</v>
      </c>
      <c r="O37" s="125">
        <f>'Results Input'!P24</f>
        <v>0</v>
      </c>
      <c r="P37" s="125">
        <f>'Results Input'!Q24</f>
        <v>0</v>
      </c>
      <c r="Q37" s="126">
        <f>'Results Input'!R24</f>
        <v>0</v>
      </c>
      <c r="R37" s="124" t="str">
        <f>'Results Input'!S24</f>
        <v>np</v>
      </c>
      <c r="S37" s="125">
        <f>'Results Input'!T24</f>
        <v>0</v>
      </c>
      <c r="T37" s="125">
        <f>'Results Input'!U24</f>
        <v>0</v>
      </c>
      <c r="U37" s="126">
        <f>'Results Input'!V24</f>
        <v>0</v>
      </c>
      <c r="V37" s="124" t="str">
        <f>'Results Input'!W24</f>
        <v>np</v>
      </c>
      <c r="W37" s="125">
        <f>'Results Input'!X24</f>
        <v>0</v>
      </c>
      <c r="X37" s="125">
        <f>'Results Input'!Y24</f>
        <v>0</v>
      </c>
      <c r="Y37" s="126">
        <f>'Results Input'!Z24</f>
        <v>0</v>
      </c>
      <c r="Z37" s="124" t="str">
        <f>'Results Input'!AA24</f>
        <v>np</v>
      </c>
      <c r="AA37" s="125">
        <f>'Results Input'!AB24</f>
        <v>0</v>
      </c>
      <c r="AB37" s="125">
        <f>'Results Input'!AC24</f>
        <v>0</v>
      </c>
      <c r="AC37" s="126">
        <f>'Results Input'!AD24</f>
        <v>0</v>
      </c>
    </row>
    <row r="38" spans="1:29" x14ac:dyDescent="0.2">
      <c r="A38" s="217"/>
      <c r="B38" s="224"/>
      <c r="C38" s="224"/>
      <c r="D38" s="224"/>
      <c r="E38" s="220"/>
      <c r="F38" s="210" t="str">
        <f>Swimmers!G21</f>
        <v xml:space="preserve"> </v>
      </c>
      <c r="G38" s="211"/>
      <c r="H38" s="211"/>
      <c r="I38" s="212"/>
      <c r="J38" s="210" t="str">
        <f>Swimmers!K21</f>
        <v xml:space="preserve"> </v>
      </c>
      <c r="K38" s="211"/>
      <c r="L38" s="211"/>
      <c r="M38" s="212"/>
      <c r="N38" s="210" t="str">
        <f>Swimmers!O21</f>
        <v xml:space="preserve"> </v>
      </c>
      <c r="O38" s="211"/>
      <c r="P38" s="211"/>
      <c r="Q38" s="212"/>
      <c r="R38" s="210" t="str">
        <f>Swimmers!S21</f>
        <v xml:space="preserve"> </v>
      </c>
      <c r="S38" s="211"/>
      <c r="T38" s="211"/>
      <c r="U38" s="212"/>
      <c r="V38" s="210" t="str">
        <f>Swimmers!W21</f>
        <v xml:space="preserve"> </v>
      </c>
      <c r="W38" s="211"/>
      <c r="X38" s="211"/>
      <c r="Y38" s="212"/>
      <c r="Z38" s="210" t="str">
        <f>Swimmers!AA21</f>
        <v xml:space="preserve"> </v>
      </c>
      <c r="AA38" s="211"/>
      <c r="AB38" s="211"/>
      <c r="AC38" s="212"/>
    </row>
    <row r="39" spans="1:29" x14ac:dyDescent="0.2">
      <c r="A39" s="216">
        <f>'Results Input'!A25</f>
        <v>19</v>
      </c>
      <c r="B39" s="222" t="str">
        <f>'Results Input'!C25</f>
        <v>Open</v>
      </c>
      <c r="C39" s="222" t="str">
        <f>'Results Input'!D25</f>
        <v>100m</v>
      </c>
      <c r="D39" s="222" t="str">
        <f>'Results Input'!E25</f>
        <v>I.M.</v>
      </c>
      <c r="E39" s="219" t="str">
        <f>'Results Input'!F25</f>
        <v>Open/Male</v>
      </c>
      <c r="F39" s="124" t="str">
        <f>'Results Input'!G25</f>
        <v>np</v>
      </c>
      <c r="G39" s="125">
        <f>'Results Input'!H25</f>
        <v>0</v>
      </c>
      <c r="H39" s="125">
        <f>'Results Input'!I25</f>
        <v>0</v>
      </c>
      <c r="I39" s="126">
        <f>'Results Input'!J25</f>
        <v>0</v>
      </c>
      <c r="J39" s="124" t="str">
        <f>'Results Input'!K25</f>
        <v>np</v>
      </c>
      <c r="K39" s="125">
        <f>'Results Input'!L25</f>
        <v>0</v>
      </c>
      <c r="L39" s="125">
        <f>'Results Input'!M25</f>
        <v>0</v>
      </c>
      <c r="M39" s="126">
        <f>'Results Input'!N25</f>
        <v>0</v>
      </c>
      <c r="N39" s="124" t="str">
        <f>'Results Input'!O25</f>
        <v>np</v>
      </c>
      <c r="O39" s="125">
        <f>'Results Input'!P25</f>
        <v>0</v>
      </c>
      <c r="P39" s="125">
        <f>'Results Input'!Q25</f>
        <v>0</v>
      </c>
      <c r="Q39" s="126">
        <f>'Results Input'!R25</f>
        <v>0</v>
      </c>
      <c r="R39" s="124" t="str">
        <f>'Results Input'!S25</f>
        <v>np</v>
      </c>
      <c r="S39" s="125">
        <f>'Results Input'!T25</f>
        <v>0</v>
      </c>
      <c r="T39" s="125">
        <f>'Results Input'!U25</f>
        <v>0</v>
      </c>
      <c r="U39" s="126">
        <f>'Results Input'!V25</f>
        <v>0</v>
      </c>
      <c r="V39" s="124" t="str">
        <f>'Results Input'!W25</f>
        <v>np</v>
      </c>
      <c r="W39" s="125">
        <f>'Results Input'!X25</f>
        <v>0</v>
      </c>
      <c r="X39" s="125">
        <f>'Results Input'!Y25</f>
        <v>0</v>
      </c>
      <c r="Y39" s="126">
        <f>'Results Input'!Z25</f>
        <v>0</v>
      </c>
      <c r="Z39" s="124" t="str">
        <f>'Results Input'!AA25</f>
        <v>np</v>
      </c>
      <c r="AA39" s="125">
        <f>'Results Input'!AB25</f>
        <v>0</v>
      </c>
      <c r="AB39" s="125">
        <f>'Results Input'!AC25</f>
        <v>0</v>
      </c>
      <c r="AC39" s="126">
        <f>'Results Input'!AD25</f>
        <v>0</v>
      </c>
    </row>
    <row r="40" spans="1:29" x14ac:dyDescent="0.2">
      <c r="A40" s="217"/>
      <c r="B40" s="224"/>
      <c r="C40" s="224"/>
      <c r="D40" s="224"/>
      <c r="E40" s="220"/>
      <c r="F40" s="210" t="str">
        <f>Swimmers!G22</f>
        <v xml:space="preserve"> </v>
      </c>
      <c r="G40" s="211"/>
      <c r="H40" s="211"/>
      <c r="I40" s="212"/>
      <c r="J40" s="210" t="str">
        <f>Swimmers!K22</f>
        <v xml:space="preserve"> </v>
      </c>
      <c r="K40" s="211"/>
      <c r="L40" s="211"/>
      <c r="M40" s="212"/>
      <c r="N40" s="210" t="str">
        <f>Swimmers!O22</f>
        <v xml:space="preserve"> </v>
      </c>
      <c r="O40" s="211"/>
      <c r="P40" s="211"/>
      <c r="Q40" s="212"/>
      <c r="R40" s="210" t="str">
        <f>Swimmers!S22</f>
        <v xml:space="preserve"> </v>
      </c>
      <c r="S40" s="211"/>
      <c r="T40" s="211"/>
      <c r="U40" s="212"/>
      <c r="V40" s="210" t="str">
        <f>Swimmers!W22</f>
        <v xml:space="preserve"> </v>
      </c>
      <c r="W40" s="211"/>
      <c r="X40" s="211"/>
      <c r="Y40" s="212"/>
      <c r="Z40" s="210" t="str">
        <f>Swimmers!AA22</f>
        <v xml:space="preserve"> </v>
      </c>
      <c r="AA40" s="211"/>
      <c r="AB40" s="211"/>
      <c r="AC40" s="212"/>
    </row>
    <row r="41" spans="1:29" x14ac:dyDescent="0.2">
      <c r="A41" s="216">
        <f>'Results Input'!A26</f>
        <v>20</v>
      </c>
      <c r="B41" s="222" t="str">
        <f>'Results Input'!C26</f>
        <v>Open</v>
      </c>
      <c r="C41" s="222" t="str">
        <f>'Results Input'!D26</f>
        <v>100m</v>
      </c>
      <c r="D41" s="222" t="str">
        <f>'Results Input'!E26</f>
        <v>I.M.</v>
      </c>
      <c r="E41" s="219" t="str">
        <f>'Results Input'!F26</f>
        <v>Female</v>
      </c>
      <c r="F41" s="124" t="str">
        <f>'Results Input'!G26</f>
        <v>np</v>
      </c>
      <c r="G41" s="125">
        <f>'Results Input'!H26</f>
        <v>0</v>
      </c>
      <c r="H41" s="125">
        <f>'Results Input'!I26</f>
        <v>0</v>
      </c>
      <c r="I41" s="126">
        <f>'Results Input'!J26</f>
        <v>0</v>
      </c>
      <c r="J41" s="124" t="str">
        <f>'Results Input'!K26</f>
        <v>np</v>
      </c>
      <c r="K41" s="125">
        <f>'Results Input'!L26</f>
        <v>0</v>
      </c>
      <c r="L41" s="125">
        <f>'Results Input'!M26</f>
        <v>0</v>
      </c>
      <c r="M41" s="126">
        <f>'Results Input'!N26</f>
        <v>0</v>
      </c>
      <c r="N41" s="124" t="str">
        <f>'Results Input'!O26</f>
        <v>np</v>
      </c>
      <c r="O41" s="125">
        <f>'Results Input'!P26</f>
        <v>0</v>
      </c>
      <c r="P41" s="125">
        <f>'Results Input'!Q26</f>
        <v>0</v>
      </c>
      <c r="Q41" s="126">
        <f>'Results Input'!R26</f>
        <v>0</v>
      </c>
      <c r="R41" s="124" t="str">
        <f>'Results Input'!S26</f>
        <v>np</v>
      </c>
      <c r="S41" s="125">
        <f>'Results Input'!T26</f>
        <v>0</v>
      </c>
      <c r="T41" s="125">
        <f>'Results Input'!U26</f>
        <v>0</v>
      </c>
      <c r="U41" s="126">
        <f>'Results Input'!V26</f>
        <v>0</v>
      </c>
      <c r="V41" s="124" t="str">
        <f>'Results Input'!W26</f>
        <v>np</v>
      </c>
      <c r="W41" s="125">
        <f>'Results Input'!X26</f>
        <v>0</v>
      </c>
      <c r="X41" s="125">
        <f>'Results Input'!Y26</f>
        <v>0</v>
      </c>
      <c r="Y41" s="126">
        <f>'Results Input'!Z26</f>
        <v>0</v>
      </c>
      <c r="Z41" s="124" t="str">
        <f>'Results Input'!AA26</f>
        <v>np</v>
      </c>
      <c r="AA41" s="125">
        <f>'Results Input'!AB26</f>
        <v>0</v>
      </c>
      <c r="AB41" s="125">
        <f>'Results Input'!AC26</f>
        <v>0</v>
      </c>
      <c r="AC41" s="126">
        <f>'Results Input'!AD26</f>
        <v>0</v>
      </c>
    </row>
    <row r="42" spans="1:29" x14ac:dyDescent="0.2">
      <c r="A42" s="217"/>
      <c r="B42" s="224"/>
      <c r="C42" s="224"/>
      <c r="D42" s="224"/>
      <c r="E42" s="220"/>
      <c r="F42" s="210" t="str">
        <f>Swimmers!G23</f>
        <v xml:space="preserve"> </v>
      </c>
      <c r="G42" s="211"/>
      <c r="H42" s="211"/>
      <c r="I42" s="212"/>
      <c r="J42" s="210" t="str">
        <f>Swimmers!K23</f>
        <v xml:space="preserve"> </v>
      </c>
      <c r="K42" s="211"/>
      <c r="L42" s="211"/>
      <c r="M42" s="212"/>
      <c r="N42" s="210" t="str">
        <f>Swimmers!O23</f>
        <v xml:space="preserve"> </v>
      </c>
      <c r="O42" s="211"/>
      <c r="P42" s="211"/>
      <c r="Q42" s="212"/>
      <c r="R42" s="210" t="str">
        <f>Swimmers!S23</f>
        <v xml:space="preserve"> </v>
      </c>
      <c r="S42" s="211"/>
      <c r="T42" s="211"/>
      <c r="U42" s="212"/>
      <c r="V42" s="210" t="str">
        <f>Swimmers!W23</f>
        <v xml:space="preserve"> </v>
      </c>
      <c r="W42" s="211"/>
      <c r="X42" s="211"/>
      <c r="Y42" s="212"/>
      <c r="Z42" s="210" t="str">
        <f>Swimmers!AA23</f>
        <v xml:space="preserve"> </v>
      </c>
      <c r="AA42" s="211"/>
      <c r="AB42" s="211"/>
      <c r="AC42" s="212"/>
    </row>
    <row r="43" spans="1:29" x14ac:dyDescent="0.2">
      <c r="A43" s="216">
        <f>'Results Input'!A27</f>
        <v>21</v>
      </c>
      <c r="B43" s="222" t="str">
        <f>'Results Input'!C27</f>
        <v>11/u</v>
      </c>
      <c r="C43" s="222" t="str">
        <f>'Results Input'!D27</f>
        <v>50m</v>
      </c>
      <c r="D43" s="222" t="str">
        <f>'Results Input'!E27</f>
        <v>Breaststroke</v>
      </c>
      <c r="E43" s="219" t="str">
        <f>'Results Input'!F27</f>
        <v>Open/Male</v>
      </c>
      <c r="F43" s="124" t="str">
        <f>'Results Input'!G27</f>
        <v>np</v>
      </c>
      <c r="G43" s="125">
        <f>'Results Input'!H27</f>
        <v>0</v>
      </c>
      <c r="H43" s="125">
        <f>'Results Input'!I27</f>
        <v>0</v>
      </c>
      <c r="I43" s="126">
        <f>'Results Input'!J27</f>
        <v>0</v>
      </c>
      <c r="J43" s="124" t="str">
        <f>'Results Input'!K27</f>
        <v>np</v>
      </c>
      <c r="K43" s="125">
        <f>'Results Input'!L27</f>
        <v>0</v>
      </c>
      <c r="L43" s="125">
        <f>'Results Input'!M27</f>
        <v>0</v>
      </c>
      <c r="M43" s="126">
        <f>'Results Input'!N27</f>
        <v>0</v>
      </c>
      <c r="N43" s="124" t="str">
        <f>'Results Input'!O27</f>
        <v>np</v>
      </c>
      <c r="O43" s="125">
        <f>'Results Input'!P27</f>
        <v>0</v>
      </c>
      <c r="P43" s="125">
        <f>'Results Input'!Q27</f>
        <v>0</v>
      </c>
      <c r="Q43" s="126">
        <f>'Results Input'!R27</f>
        <v>0</v>
      </c>
      <c r="R43" s="124" t="str">
        <f>'Results Input'!S27</f>
        <v>np</v>
      </c>
      <c r="S43" s="125">
        <f>'Results Input'!T27</f>
        <v>0</v>
      </c>
      <c r="T43" s="125">
        <f>'Results Input'!U27</f>
        <v>0</v>
      </c>
      <c r="U43" s="126">
        <f>'Results Input'!V27</f>
        <v>0</v>
      </c>
      <c r="V43" s="124" t="str">
        <f>'Results Input'!W27</f>
        <v>np</v>
      </c>
      <c r="W43" s="125">
        <f>'Results Input'!X27</f>
        <v>0</v>
      </c>
      <c r="X43" s="125">
        <f>'Results Input'!Y27</f>
        <v>0</v>
      </c>
      <c r="Y43" s="126">
        <f>'Results Input'!Z27</f>
        <v>0</v>
      </c>
      <c r="Z43" s="124" t="str">
        <f>'Results Input'!AA27</f>
        <v>np</v>
      </c>
      <c r="AA43" s="125">
        <f>'Results Input'!AB27</f>
        <v>0</v>
      </c>
      <c r="AB43" s="125">
        <f>'Results Input'!AC27</f>
        <v>0</v>
      </c>
      <c r="AC43" s="126">
        <f>'Results Input'!AD27</f>
        <v>0</v>
      </c>
    </row>
    <row r="44" spans="1:29" x14ac:dyDescent="0.2">
      <c r="A44" s="217"/>
      <c r="B44" s="224"/>
      <c r="C44" s="224"/>
      <c r="D44" s="224"/>
      <c r="E44" s="220"/>
      <c r="F44" s="210" t="str">
        <f>Swimmers!G24</f>
        <v xml:space="preserve"> </v>
      </c>
      <c r="G44" s="211"/>
      <c r="H44" s="211"/>
      <c r="I44" s="212"/>
      <c r="J44" s="210" t="str">
        <f>Swimmers!K24</f>
        <v xml:space="preserve"> </v>
      </c>
      <c r="K44" s="211"/>
      <c r="L44" s="211"/>
      <c r="M44" s="212"/>
      <c r="N44" s="210" t="str">
        <f>Swimmers!O24</f>
        <v xml:space="preserve"> </v>
      </c>
      <c r="O44" s="211"/>
      <c r="P44" s="211"/>
      <c r="Q44" s="212"/>
      <c r="R44" s="210" t="str">
        <f>Swimmers!S24</f>
        <v xml:space="preserve"> </v>
      </c>
      <c r="S44" s="211"/>
      <c r="T44" s="211"/>
      <c r="U44" s="212"/>
      <c r="V44" s="210" t="str">
        <f>Swimmers!W24</f>
        <v xml:space="preserve"> </v>
      </c>
      <c r="W44" s="211"/>
      <c r="X44" s="211"/>
      <c r="Y44" s="212"/>
      <c r="Z44" s="210" t="str">
        <f>Swimmers!AA24</f>
        <v xml:space="preserve"> </v>
      </c>
      <c r="AA44" s="211"/>
      <c r="AB44" s="211"/>
      <c r="AC44" s="212"/>
    </row>
    <row r="45" spans="1:29" x14ac:dyDescent="0.2">
      <c r="A45" s="216">
        <f>'Results Input'!A28</f>
        <v>22</v>
      </c>
      <c r="B45" s="222" t="str">
        <f>'Results Input'!C28</f>
        <v>11/u</v>
      </c>
      <c r="C45" s="222" t="str">
        <f>'Results Input'!D28</f>
        <v>50m</v>
      </c>
      <c r="D45" s="222" t="str">
        <f>'Results Input'!E28</f>
        <v>Breaststroke</v>
      </c>
      <c r="E45" s="219" t="str">
        <f>'Results Input'!F28</f>
        <v>Female</v>
      </c>
      <c r="F45" s="124" t="str">
        <f>'Results Input'!G28</f>
        <v>np</v>
      </c>
      <c r="G45" s="125">
        <f>'Results Input'!H28</f>
        <v>0</v>
      </c>
      <c r="H45" s="125">
        <f>'Results Input'!I28</f>
        <v>0</v>
      </c>
      <c r="I45" s="126">
        <f>'Results Input'!J28</f>
        <v>0</v>
      </c>
      <c r="J45" s="124" t="str">
        <f>'Results Input'!K28</f>
        <v>np</v>
      </c>
      <c r="K45" s="125">
        <f>'Results Input'!L28</f>
        <v>0</v>
      </c>
      <c r="L45" s="125">
        <f>'Results Input'!M28</f>
        <v>0</v>
      </c>
      <c r="M45" s="126">
        <f>'Results Input'!N28</f>
        <v>0</v>
      </c>
      <c r="N45" s="124" t="str">
        <f>'Results Input'!O28</f>
        <v>np</v>
      </c>
      <c r="O45" s="125">
        <f>'Results Input'!P28</f>
        <v>0</v>
      </c>
      <c r="P45" s="125">
        <f>'Results Input'!Q28</f>
        <v>0</v>
      </c>
      <c r="Q45" s="126">
        <f>'Results Input'!R28</f>
        <v>0</v>
      </c>
      <c r="R45" s="124" t="str">
        <f>'Results Input'!S28</f>
        <v>np</v>
      </c>
      <c r="S45" s="125">
        <f>'Results Input'!T28</f>
        <v>0</v>
      </c>
      <c r="T45" s="125">
        <f>'Results Input'!U28</f>
        <v>0</v>
      </c>
      <c r="U45" s="126">
        <f>'Results Input'!V28</f>
        <v>0</v>
      </c>
      <c r="V45" s="124" t="str">
        <f>'Results Input'!W28</f>
        <v>np</v>
      </c>
      <c r="W45" s="125">
        <f>'Results Input'!X28</f>
        <v>0</v>
      </c>
      <c r="X45" s="125">
        <f>'Results Input'!Y28</f>
        <v>0</v>
      </c>
      <c r="Y45" s="126">
        <f>'Results Input'!Z28</f>
        <v>0</v>
      </c>
      <c r="Z45" s="124" t="str">
        <f>'Results Input'!AA28</f>
        <v>np</v>
      </c>
      <c r="AA45" s="125">
        <f>'Results Input'!AB28</f>
        <v>0</v>
      </c>
      <c r="AB45" s="125">
        <f>'Results Input'!AC28</f>
        <v>0</v>
      </c>
      <c r="AC45" s="126">
        <f>'Results Input'!AD28</f>
        <v>0</v>
      </c>
    </row>
    <row r="46" spans="1:29" x14ac:dyDescent="0.2">
      <c r="A46" s="217"/>
      <c r="B46" s="224"/>
      <c r="C46" s="224"/>
      <c r="D46" s="224"/>
      <c r="E46" s="220"/>
      <c r="F46" s="210" t="str">
        <f>Swimmers!G25</f>
        <v xml:space="preserve"> </v>
      </c>
      <c r="G46" s="211"/>
      <c r="H46" s="211"/>
      <c r="I46" s="212"/>
      <c r="J46" s="210" t="str">
        <f>Swimmers!K25</f>
        <v xml:space="preserve"> </v>
      </c>
      <c r="K46" s="211"/>
      <c r="L46" s="211"/>
      <c r="M46" s="212"/>
      <c r="N46" s="210" t="str">
        <f>Swimmers!O25</f>
        <v xml:space="preserve"> </v>
      </c>
      <c r="O46" s="211"/>
      <c r="P46" s="211"/>
      <c r="Q46" s="212"/>
      <c r="R46" s="210" t="str">
        <f>Swimmers!S25</f>
        <v xml:space="preserve"> </v>
      </c>
      <c r="S46" s="211"/>
      <c r="T46" s="211"/>
      <c r="U46" s="212"/>
      <c r="V46" s="210" t="str">
        <f>Swimmers!W25</f>
        <v xml:space="preserve"> </v>
      </c>
      <c r="W46" s="211"/>
      <c r="X46" s="211"/>
      <c r="Y46" s="212"/>
      <c r="Z46" s="210" t="str">
        <f>Swimmers!AA25</f>
        <v xml:space="preserve"> </v>
      </c>
      <c r="AA46" s="211"/>
      <c r="AB46" s="211"/>
      <c r="AC46" s="212"/>
    </row>
    <row r="47" spans="1:29" x14ac:dyDescent="0.2">
      <c r="A47" s="216">
        <f>'Results Input'!A29</f>
        <v>23</v>
      </c>
      <c r="B47" s="222" t="str">
        <f>'Results Input'!C29</f>
        <v>15/u</v>
      </c>
      <c r="C47" s="222" t="str">
        <f>'Results Input'!D29</f>
        <v>50m</v>
      </c>
      <c r="D47" s="222" t="str">
        <f>'Results Input'!E29</f>
        <v>Butterfly</v>
      </c>
      <c r="E47" s="219" t="str">
        <f>'Results Input'!F29</f>
        <v>Open/Male</v>
      </c>
      <c r="F47" s="124" t="str">
        <f>'Results Input'!G29</f>
        <v>np</v>
      </c>
      <c r="G47" s="125">
        <f>'Results Input'!H29</f>
        <v>0</v>
      </c>
      <c r="H47" s="125">
        <f>'Results Input'!I29</f>
        <v>0</v>
      </c>
      <c r="I47" s="126">
        <f>'Results Input'!J29</f>
        <v>0</v>
      </c>
      <c r="J47" s="124" t="str">
        <f>'Results Input'!K29</f>
        <v>np</v>
      </c>
      <c r="K47" s="125">
        <f>'Results Input'!L29</f>
        <v>0</v>
      </c>
      <c r="L47" s="125">
        <f>'Results Input'!M29</f>
        <v>0</v>
      </c>
      <c r="M47" s="126">
        <f>'Results Input'!N29</f>
        <v>0</v>
      </c>
      <c r="N47" s="124" t="str">
        <f>'Results Input'!O29</f>
        <v>np</v>
      </c>
      <c r="O47" s="125">
        <f>'Results Input'!P29</f>
        <v>0</v>
      </c>
      <c r="P47" s="125">
        <f>'Results Input'!Q29</f>
        <v>0</v>
      </c>
      <c r="Q47" s="126">
        <f>'Results Input'!R29</f>
        <v>0</v>
      </c>
      <c r="R47" s="124" t="str">
        <f>'Results Input'!S29</f>
        <v>np</v>
      </c>
      <c r="S47" s="125">
        <f>'Results Input'!T29</f>
        <v>0</v>
      </c>
      <c r="T47" s="125">
        <f>'Results Input'!U29</f>
        <v>0</v>
      </c>
      <c r="U47" s="126">
        <f>'Results Input'!V29</f>
        <v>0</v>
      </c>
      <c r="V47" s="124" t="str">
        <f>'Results Input'!W29</f>
        <v>np</v>
      </c>
      <c r="W47" s="125">
        <f>'Results Input'!X29</f>
        <v>0</v>
      </c>
      <c r="X47" s="125">
        <f>'Results Input'!Y29</f>
        <v>0</v>
      </c>
      <c r="Y47" s="126">
        <f>'Results Input'!Z29</f>
        <v>0</v>
      </c>
      <c r="Z47" s="124" t="str">
        <f>'Results Input'!AA29</f>
        <v>np</v>
      </c>
      <c r="AA47" s="125">
        <f>'Results Input'!AB29</f>
        <v>0</v>
      </c>
      <c r="AB47" s="125">
        <f>'Results Input'!AC29</f>
        <v>0</v>
      </c>
      <c r="AC47" s="126">
        <f>'Results Input'!AD29</f>
        <v>0</v>
      </c>
    </row>
    <row r="48" spans="1:29" x14ac:dyDescent="0.2">
      <c r="A48" s="217"/>
      <c r="B48" s="224"/>
      <c r="C48" s="224"/>
      <c r="D48" s="224"/>
      <c r="E48" s="220"/>
      <c r="F48" s="210" t="str">
        <f>Swimmers!G26</f>
        <v xml:space="preserve"> </v>
      </c>
      <c r="G48" s="211"/>
      <c r="H48" s="211"/>
      <c r="I48" s="212"/>
      <c r="J48" s="210" t="str">
        <f>Swimmers!K26</f>
        <v xml:space="preserve"> </v>
      </c>
      <c r="K48" s="211"/>
      <c r="L48" s="211"/>
      <c r="M48" s="212"/>
      <c r="N48" s="210" t="str">
        <f>Swimmers!O26</f>
        <v xml:space="preserve"> </v>
      </c>
      <c r="O48" s="211"/>
      <c r="P48" s="211"/>
      <c r="Q48" s="212"/>
      <c r="R48" s="210" t="str">
        <f>Swimmers!S26</f>
        <v xml:space="preserve"> </v>
      </c>
      <c r="S48" s="211"/>
      <c r="T48" s="211"/>
      <c r="U48" s="212"/>
      <c r="V48" s="210" t="str">
        <f>Swimmers!W26</f>
        <v xml:space="preserve"> </v>
      </c>
      <c r="W48" s="211"/>
      <c r="X48" s="211"/>
      <c r="Y48" s="212"/>
      <c r="Z48" s="210" t="str">
        <f>Swimmers!AA26</f>
        <v xml:space="preserve"> </v>
      </c>
      <c r="AA48" s="211"/>
      <c r="AB48" s="211"/>
      <c r="AC48" s="212"/>
    </row>
    <row r="49" spans="1:29" x14ac:dyDescent="0.2">
      <c r="A49" s="216">
        <f>'Results Input'!A30</f>
        <v>24</v>
      </c>
      <c r="B49" s="222" t="str">
        <f>'Results Input'!C30</f>
        <v>15/u</v>
      </c>
      <c r="C49" s="222" t="str">
        <f>'Results Input'!D30</f>
        <v>50m</v>
      </c>
      <c r="D49" s="222" t="str">
        <f>'Results Input'!E30</f>
        <v>Butterfly</v>
      </c>
      <c r="E49" s="219" t="str">
        <f>'Results Input'!F30</f>
        <v>Female</v>
      </c>
      <c r="F49" s="124" t="str">
        <f>'Results Input'!G30</f>
        <v>np</v>
      </c>
      <c r="G49" s="125">
        <f>'Results Input'!H30</f>
        <v>0</v>
      </c>
      <c r="H49" s="125">
        <f>'Results Input'!I30</f>
        <v>0</v>
      </c>
      <c r="I49" s="126">
        <f>'Results Input'!J30</f>
        <v>0</v>
      </c>
      <c r="J49" s="124" t="str">
        <f>'Results Input'!K30</f>
        <v>np</v>
      </c>
      <c r="K49" s="125">
        <f>'Results Input'!L30</f>
        <v>0</v>
      </c>
      <c r="L49" s="125">
        <f>'Results Input'!M30</f>
        <v>0</v>
      </c>
      <c r="M49" s="126">
        <f>'Results Input'!N30</f>
        <v>0</v>
      </c>
      <c r="N49" s="124" t="str">
        <f>'Results Input'!O30</f>
        <v>np</v>
      </c>
      <c r="O49" s="125">
        <f>'Results Input'!P30</f>
        <v>0</v>
      </c>
      <c r="P49" s="125">
        <f>'Results Input'!Q30</f>
        <v>0</v>
      </c>
      <c r="Q49" s="126">
        <f>'Results Input'!R30</f>
        <v>0</v>
      </c>
      <c r="R49" s="124" t="str">
        <f>'Results Input'!S30</f>
        <v>np</v>
      </c>
      <c r="S49" s="125">
        <f>'Results Input'!T30</f>
        <v>0</v>
      </c>
      <c r="T49" s="125">
        <f>'Results Input'!U30</f>
        <v>0</v>
      </c>
      <c r="U49" s="126">
        <f>'Results Input'!V30</f>
        <v>0</v>
      </c>
      <c r="V49" s="124" t="str">
        <f>'Results Input'!W30</f>
        <v>np</v>
      </c>
      <c r="W49" s="125">
        <f>'Results Input'!X30</f>
        <v>0</v>
      </c>
      <c r="X49" s="125">
        <f>'Results Input'!Y30</f>
        <v>0</v>
      </c>
      <c r="Y49" s="126">
        <f>'Results Input'!Z30</f>
        <v>0</v>
      </c>
      <c r="Z49" s="124" t="str">
        <f>'Results Input'!AA30</f>
        <v>np</v>
      </c>
      <c r="AA49" s="125">
        <f>'Results Input'!AB30</f>
        <v>0</v>
      </c>
      <c r="AB49" s="125">
        <f>'Results Input'!AC30</f>
        <v>0</v>
      </c>
      <c r="AC49" s="126">
        <f>'Results Input'!AD30</f>
        <v>0</v>
      </c>
    </row>
    <row r="50" spans="1:29" x14ac:dyDescent="0.2">
      <c r="A50" s="217"/>
      <c r="B50" s="224"/>
      <c r="C50" s="224"/>
      <c r="D50" s="224"/>
      <c r="E50" s="220"/>
      <c r="F50" s="210" t="str">
        <f>Swimmers!G27</f>
        <v xml:space="preserve"> </v>
      </c>
      <c r="G50" s="211"/>
      <c r="H50" s="211"/>
      <c r="I50" s="212"/>
      <c r="J50" s="210" t="str">
        <f>Swimmers!K27</f>
        <v xml:space="preserve"> </v>
      </c>
      <c r="K50" s="211"/>
      <c r="L50" s="211"/>
      <c r="M50" s="212"/>
      <c r="N50" s="210" t="str">
        <f>Swimmers!O27</f>
        <v xml:space="preserve"> </v>
      </c>
      <c r="O50" s="211"/>
      <c r="P50" s="211"/>
      <c r="Q50" s="212"/>
      <c r="R50" s="210" t="str">
        <f>Swimmers!S27</f>
        <v xml:space="preserve"> </v>
      </c>
      <c r="S50" s="211"/>
      <c r="T50" s="211"/>
      <c r="U50" s="212"/>
      <c r="V50" s="210" t="str">
        <f>Swimmers!W27</f>
        <v xml:space="preserve"> </v>
      </c>
      <c r="W50" s="211"/>
      <c r="X50" s="211"/>
      <c r="Y50" s="212"/>
      <c r="Z50" s="210" t="str">
        <f>Swimmers!AA27</f>
        <v xml:space="preserve"> </v>
      </c>
      <c r="AA50" s="211"/>
      <c r="AB50" s="211"/>
      <c r="AC50" s="212"/>
    </row>
    <row r="51" spans="1:29" x14ac:dyDescent="0.2">
      <c r="A51" s="216">
        <f>'Results Input'!A31</f>
        <v>25</v>
      </c>
      <c r="B51" s="222" t="str">
        <f>'Results Input'!C31</f>
        <v>13/u</v>
      </c>
      <c r="C51" s="222" t="str">
        <f>'Results Input'!D31</f>
        <v>100m</v>
      </c>
      <c r="D51" s="222" t="str">
        <f>'Results Input'!E31</f>
        <v>Breaststroke</v>
      </c>
      <c r="E51" s="219" t="str">
        <f>'Results Input'!F31</f>
        <v>Open/Male</v>
      </c>
      <c r="F51" s="124" t="str">
        <f>'Results Input'!G31</f>
        <v>np</v>
      </c>
      <c r="G51" s="125">
        <f>'Results Input'!H31</f>
        <v>0</v>
      </c>
      <c r="H51" s="125">
        <f>'Results Input'!I31</f>
        <v>0</v>
      </c>
      <c r="I51" s="126">
        <f>'Results Input'!J31</f>
        <v>0</v>
      </c>
      <c r="J51" s="124" t="str">
        <f>'Results Input'!K31</f>
        <v>np</v>
      </c>
      <c r="K51" s="125">
        <f>'Results Input'!L31</f>
        <v>0</v>
      </c>
      <c r="L51" s="125">
        <f>'Results Input'!M31</f>
        <v>0</v>
      </c>
      <c r="M51" s="126">
        <f>'Results Input'!N31</f>
        <v>0</v>
      </c>
      <c r="N51" s="124" t="str">
        <f>'Results Input'!O31</f>
        <v>np</v>
      </c>
      <c r="O51" s="125">
        <f>'Results Input'!P31</f>
        <v>0</v>
      </c>
      <c r="P51" s="125">
        <f>'Results Input'!Q31</f>
        <v>0</v>
      </c>
      <c r="Q51" s="126">
        <f>'Results Input'!R31</f>
        <v>0</v>
      </c>
      <c r="R51" s="124" t="str">
        <f>'Results Input'!S31</f>
        <v>np</v>
      </c>
      <c r="S51" s="125">
        <f>'Results Input'!T31</f>
        <v>0</v>
      </c>
      <c r="T51" s="125">
        <f>'Results Input'!U31</f>
        <v>0</v>
      </c>
      <c r="U51" s="126">
        <f>'Results Input'!V31</f>
        <v>0</v>
      </c>
      <c r="V51" s="124" t="str">
        <f>'Results Input'!W31</f>
        <v>np</v>
      </c>
      <c r="W51" s="125">
        <f>'Results Input'!X31</f>
        <v>0</v>
      </c>
      <c r="X51" s="125">
        <f>'Results Input'!Y31</f>
        <v>0</v>
      </c>
      <c r="Y51" s="126">
        <f>'Results Input'!Z31</f>
        <v>0</v>
      </c>
      <c r="Z51" s="124" t="str">
        <f>'Results Input'!AA31</f>
        <v>np</v>
      </c>
      <c r="AA51" s="125">
        <f>'Results Input'!AB31</f>
        <v>0</v>
      </c>
      <c r="AB51" s="125">
        <f>'Results Input'!AC31</f>
        <v>0</v>
      </c>
      <c r="AC51" s="126">
        <f>'Results Input'!AD31</f>
        <v>0</v>
      </c>
    </row>
    <row r="52" spans="1:29" x14ac:dyDescent="0.2">
      <c r="A52" s="217"/>
      <c r="B52" s="224"/>
      <c r="C52" s="224"/>
      <c r="D52" s="224"/>
      <c r="E52" s="220"/>
      <c r="F52" s="210" t="str">
        <f>Swimmers!G28</f>
        <v xml:space="preserve"> </v>
      </c>
      <c r="G52" s="211"/>
      <c r="H52" s="211"/>
      <c r="I52" s="212"/>
      <c r="J52" s="210" t="str">
        <f>Swimmers!K28</f>
        <v xml:space="preserve"> </v>
      </c>
      <c r="K52" s="211"/>
      <c r="L52" s="211"/>
      <c r="M52" s="212"/>
      <c r="N52" s="210" t="str">
        <f>Swimmers!O28</f>
        <v xml:space="preserve"> </v>
      </c>
      <c r="O52" s="211"/>
      <c r="P52" s="211"/>
      <c r="Q52" s="212"/>
      <c r="R52" s="210" t="str">
        <f>Swimmers!S28</f>
        <v xml:space="preserve"> </v>
      </c>
      <c r="S52" s="211"/>
      <c r="T52" s="211"/>
      <c r="U52" s="212"/>
      <c r="V52" s="210" t="str">
        <f>Swimmers!W28</f>
        <v xml:space="preserve"> </v>
      </c>
      <c r="W52" s="211"/>
      <c r="X52" s="211"/>
      <c r="Y52" s="212"/>
      <c r="Z52" s="210" t="str">
        <f>Swimmers!AA28</f>
        <v xml:space="preserve"> </v>
      </c>
      <c r="AA52" s="211"/>
      <c r="AB52" s="211"/>
      <c r="AC52" s="212"/>
    </row>
    <row r="53" spans="1:29" x14ac:dyDescent="0.2">
      <c r="A53" s="216">
        <f>'Results Input'!A32</f>
        <v>26</v>
      </c>
      <c r="B53" s="222" t="str">
        <f>'Results Input'!C32</f>
        <v>13/u</v>
      </c>
      <c r="C53" s="222" t="str">
        <f>'Results Input'!D32</f>
        <v>100m</v>
      </c>
      <c r="D53" s="222" t="str">
        <f>'Results Input'!E32</f>
        <v>Breaststroke</v>
      </c>
      <c r="E53" s="219" t="str">
        <f>'Results Input'!F32</f>
        <v>Female</v>
      </c>
      <c r="F53" s="124" t="str">
        <f>'Results Input'!G32</f>
        <v>np</v>
      </c>
      <c r="G53" s="125">
        <f>'Results Input'!H32</f>
        <v>0</v>
      </c>
      <c r="H53" s="125">
        <f>'Results Input'!I32</f>
        <v>0</v>
      </c>
      <c r="I53" s="126">
        <f>'Results Input'!J32</f>
        <v>0</v>
      </c>
      <c r="J53" s="124" t="str">
        <f>'Results Input'!K32</f>
        <v>np</v>
      </c>
      <c r="K53" s="125">
        <f>'Results Input'!L32</f>
        <v>0</v>
      </c>
      <c r="L53" s="125">
        <f>'Results Input'!M32</f>
        <v>0</v>
      </c>
      <c r="M53" s="126">
        <f>'Results Input'!N32</f>
        <v>0</v>
      </c>
      <c r="N53" s="124" t="str">
        <f>'Results Input'!O32</f>
        <v>np</v>
      </c>
      <c r="O53" s="125">
        <f>'Results Input'!P32</f>
        <v>0</v>
      </c>
      <c r="P53" s="125">
        <f>'Results Input'!Q32</f>
        <v>0</v>
      </c>
      <c r="Q53" s="126">
        <f>'Results Input'!R32</f>
        <v>0</v>
      </c>
      <c r="R53" s="124" t="str">
        <f>'Results Input'!S32</f>
        <v>np</v>
      </c>
      <c r="S53" s="125">
        <f>'Results Input'!T32</f>
        <v>0</v>
      </c>
      <c r="T53" s="125">
        <f>'Results Input'!U32</f>
        <v>0</v>
      </c>
      <c r="U53" s="126">
        <f>'Results Input'!V32</f>
        <v>0</v>
      </c>
      <c r="V53" s="124" t="str">
        <f>'Results Input'!W32</f>
        <v>np</v>
      </c>
      <c r="W53" s="125">
        <f>'Results Input'!X32</f>
        <v>0</v>
      </c>
      <c r="X53" s="125">
        <f>'Results Input'!Y32</f>
        <v>0</v>
      </c>
      <c r="Y53" s="126">
        <f>'Results Input'!Z32</f>
        <v>0</v>
      </c>
      <c r="Z53" s="124" t="str">
        <f>'Results Input'!AA32</f>
        <v>np</v>
      </c>
      <c r="AA53" s="125">
        <f>'Results Input'!AB32</f>
        <v>0</v>
      </c>
      <c r="AB53" s="125">
        <f>'Results Input'!AC32</f>
        <v>0</v>
      </c>
      <c r="AC53" s="126">
        <f>'Results Input'!AD32</f>
        <v>0</v>
      </c>
    </row>
    <row r="54" spans="1:29" x14ac:dyDescent="0.2">
      <c r="A54" s="217"/>
      <c r="B54" s="224"/>
      <c r="C54" s="224"/>
      <c r="D54" s="224"/>
      <c r="E54" s="220"/>
      <c r="F54" s="210" t="str">
        <f>Swimmers!G29</f>
        <v xml:space="preserve"> </v>
      </c>
      <c r="G54" s="211"/>
      <c r="H54" s="211"/>
      <c r="I54" s="212"/>
      <c r="J54" s="210" t="str">
        <f>Swimmers!K29</f>
        <v xml:space="preserve"> </v>
      </c>
      <c r="K54" s="211"/>
      <c r="L54" s="211"/>
      <c r="M54" s="212"/>
      <c r="N54" s="210" t="str">
        <f>Swimmers!O29</f>
        <v xml:space="preserve"> </v>
      </c>
      <c r="O54" s="211"/>
      <c r="P54" s="211"/>
      <c r="Q54" s="212"/>
      <c r="R54" s="210" t="str">
        <f>Swimmers!S29</f>
        <v xml:space="preserve"> </v>
      </c>
      <c r="S54" s="211"/>
      <c r="T54" s="211"/>
      <c r="U54" s="212"/>
      <c r="V54" s="210" t="str">
        <f>Swimmers!W29</f>
        <v xml:space="preserve"> </v>
      </c>
      <c r="W54" s="211"/>
      <c r="X54" s="211"/>
      <c r="Y54" s="212"/>
      <c r="Z54" s="210" t="str">
        <f>Swimmers!AA29</f>
        <v xml:space="preserve"> </v>
      </c>
      <c r="AA54" s="211"/>
      <c r="AB54" s="211"/>
      <c r="AC54" s="212"/>
    </row>
    <row r="55" spans="1:29" x14ac:dyDescent="0.2">
      <c r="A55" s="216">
        <f>'Results Input'!A33</f>
        <v>27</v>
      </c>
      <c r="B55" s="222" t="str">
        <f>'Results Input'!C33</f>
        <v>Open</v>
      </c>
      <c r="C55" s="222" t="str">
        <f>'Results Input'!D33</f>
        <v>100m</v>
      </c>
      <c r="D55" s="222" t="str">
        <f>'Results Input'!E33</f>
        <v>Freestyle</v>
      </c>
      <c r="E55" s="219" t="str">
        <f>'Results Input'!F33</f>
        <v>Open/Male</v>
      </c>
      <c r="F55" s="124" t="str">
        <f>'Results Input'!G33</f>
        <v>np</v>
      </c>
      <c r="G55" s="125">
        <f>'Results Input'!H33</f>
        <v>0</v>
      </c>
      <c r="H55" s="125">
        <f>'Results Input'!I33</f>
        <v>0</v>
      </c>
      <c r="I55" s="126">
        <f>'Results Input'!J33</f>
        <v>0</v>
      </c>
      <c r="J55" s="124" t="str">
        <f>'Results Input'!K33</f>
        <v>np</v>
      </c>
      <c r="K55" s="125">
        <f>'Results Input'!L33</f>
        <v>0</v>
      </c>
      <c r="L55" s="125">
        <f>'Results Input'!M33</f>
        <v>0</v>
      </c>
      <c r="M55" s="126">
        <f>'Results Input'!N33</f>
        <v>0</v>
      </c>
      <c r="N55" s="124" t="str">
        <f>'Results Input'!O33</f>
        <v>np</v>
      </c>
      <c r="O55" s="125">
        <f>'Results Input'!P33</f>
        <v>0</v>
      </c>
      <c r="P55" s="125">
        <f>'Results Input'!Q33</f>
        <v>0</v>
      </c>
      <c r="Q55" s="126">
        <f>'Results Input'!R33</f>
        <v>0</v>
      </c>
      <c r="R55" s="124" t="str">
        <f>'Results Input'!S33</f>
        <v>np</v>
      </c>
      <c r="S55" s="125">
        <f>'Results Input'!T33</f>
        <v>0</v>
      </c>
      <c r="T55" s="125">
        <f>'Results Input'!U33</f>
        <v>0</v>
      </c>
      <c r="U55" s="126">
        <f>'Results Input'!V33</f>
        <v>0</v>
      </c>
      <c r="V55" s="124" t="str">
        <f>'Results Input'!W33</f>
        <v>np</v>
      </c>
      <c r="W55" s="125">
        <f>'Results Input'!X33</f>
        <v>0</v>
      </c>
      <c r="X55" s="125">
        <f>'Results Input'!Y33</f>
        <v>0</v>
      </c>
      <c r="Y55" s="126">
        <f>'Results Input'!Z33</f>
        <v>0</v>
      </c>
      <c r="Z55" s="124" t="str">
        <f>'Results Input'!AA33</f>
        <v>np</v>
      </c>
      <c r="AA55" s="125">
        <f>'Results Input'!AB33</f>
        <v>0</v>
      </c>
      <c r="AB55" s="125">
        <f>'Results Input'!AC33</f>
        <v>0</v>
      </c>
      <c r="AC55" s="126">
        <f>'Results Input'!AD33</f>
        <v>0</v>
      </c>
    </row>
    <row r="56" spans="1:29" x14ac:dyDescent="0.2">
      <c r="A56" s="217"/>
      <c r="B56" s="224"/>
      <c r="C56" s="224"/>
      <c r="D56" s="224"/>
      <c r="E56" s="220"/>
      <c r="F56" s="210" t="str">
        <f>Swimmers!G30</f>
        <v xml:space="preserve"> </v>
      </c>
      <c r="G56" s="211"/>
      <c r="H56" s="211"/>
      <c r="I56" s="212"/>
      <c r="J56" s="210" t="str">
        <f>Swimmers!K30</f>
        <v xml:space="preserve"> </v>
      </c>
      <c r="K56" s="211"/>
      <c r="L56" s="211"/>
      <c r="M56" s="212"/>
      <c r="N56" s="210" t="str">
        <f>Swimmers!O30</f>
        <v xml:space="preserve"> </v>
      </c>
      <c r="O56" s="211"/>
      <c r="P56" s="211"/>
      <c r="Q56" s="212"/>
      <c r="R56" s="210" t="str">
        <f>Swimmers!S30</f>
        <v xml:space="preserve"> </v>
      </c>
      <c r="S56" s="211"/>
      <c r="T56" s="211"/>
      <c r="U56" s="212"/>
      <c r="V56" s="210" t="str">
        <f>Swimmers!W30</f>
        <v xml:space="preserve"> </v>
      </c>
      <c r="W56" s="211"/>
      <c r="X56" s="211"/>
      <c r="Y56" s="212"/>
      <c r="Z56" s="210" t="str">
        <f>Swimmers!AA30</f>
        <v xml:space="preserve"> </v>
      </c>
      <c r="AA56" s="211"/>
      <c r="AB56" s="211"/>
      <c r="AC56" s="212"/>
    </row>
    <row r="57" spans="1:29" x14ac:dyDescent="0.2">
      <c r="A57" s="216">
        <f>'Results Input'!A34</f>
        <v>28</v>
      </c>
      <c r="B57" s="222" t="str">
        <f>'Results Input'!C34</f>
        <v>Open</v>
      </c>
      <c r="C57" s="222" t="str">
        <f>'Results Input'!D34</f>
        <v>100m</v>
      </c>
      <c r="D57" s="222" t="str">
        <f>'Results Input'!E34</f>
        <v>Freestyle</v>
      </c>
      <c r="E57" s="219" t="str">
        <f>'Results Input'!F34</f>
        <v>Female</v>
      </c>
      <c r="F57" s="124" t="str">
        <f>'Results Input'!G34</f>
        <v>np</v>
      </c>
      <c r="G57" s="125">
        <f>'Results Input'!H34</f>
        <v>0</v>
      </c>
      <c r="H57" s="125">
        <f>'Results Input'!I34</f>
        <v>0</v>
      </c>
      <c r="I57" s="126">
        <f>'Results Input'!J34</f>
        <v>0</v>
      </c>
      <c r="J57" s="124" t="str">
        <f>'Results Input'!K34</f>
        <v>np</v>
      </c>
      <c r="K57" s="125">
        <f>'Results Input'!L34</f>
        <v>0</v>
      </c>
      <c r="L57" s="125">
        <f>'Results Input'!M34</f>
        <v>0</v>
      </c>
      <c r="M57" s="126">
        <f>'Results Input'!N34</f>
        <v>0</v>
      </c>
      <c r="N57" s="124" t="str">
        <f>'Results Input'!O34</f>
        <v>np</v>
      </c>
      <c r="O57" s="125">
        <f>'Results Input'!P34</f>
        <v>0</v>
      </c>
      <c r="P57" s="125">
        <f>'Results Input'!Q34</f>
        <v>0</v>
      </c>
      <c r="Q57" s="126">
        <f>'Results Input'!R34</f>
        <v>0</v>
      </c>
      <c r="R57" s="124" t="str">
        <f>'Results Input'!S34</f>
        <v>np</v>
      </c>
      <c r="S57" s="125">
        <f>'Results Input'!T34</f>
        <v>0</v>
      </c>
      <c r="T57" s="125">
        <f>'Results Input'!U34</f>
        <v>0</v>
      </c>
      <c r="U57" s="126">
        <f>'Results Input'!V34</f>
        <v>0</v>
      </c>
      <c r="V57" s="124" t="str">
        <f>'Results Input'!W34</f>
        <v>np</v>
      </c>
      <c r="W57" s="125">
        <f>'Results Input'!X34</f>
        <v>0</v>
      </c>
      <c r="X57" s="125">
        <f>'Results Input'!Y34</f>
        <v>0</v>
      </c>
      <c r="Y57" s="126">
        <f>'Results Input'!Z34</f>
        <v>0</v>
      </c>
      <c r="Z57" s="124" t="str">
        <f>'Results Input'!AA34</f>
        <v>np</v>
      </c>
      <c r="AA57" s="125">
        <f>'Results Input'!AB34</f>
        <v>0</v>
      </c>
      <c r="AB57" s="125">
        <f>'Results Input'!AC34</f>
        <v>0</v>
      </c>
      <c r="AC57" s="126">
        <f>'Results Input'!AD34</f>
        <v>0</v>
      </c>
    </row>
    <row r="58" spans="1:29" x14ac:dyDescent="0.2">
      <c r="A58" s="217"/>
      <c r="B58" s="224"/>
      <c r="C58" s="224"/>
      <c r="D58" s="224"/>
      <c r="E58" s="220"/>
      <c r="F58" s="210" t="str">
        <f>Swimmers!G31</f>
        <v xml:space="preserve"> </v>
      </c>
      <c r="G58" s="211"/>
      <c r="H58" s="211"/>
      <c r="I58" s="212"/>
      <c r="J58" s="210" t="str">
        <f>Swimmers!K31</f>
        <v xml:space="preserve"> </v>
      </c>
      <c r="K58" s="211"/>
      <c r="L58" s="211"/>
      <c r="M58" s="212"/>
      <c r="N58" s="210" t="str">
        <f>Swimmers!O31</f>
        <v xml:space="preserve"> </v>
      </c>
      <c r="O58" s="211"/>
      <c r="P58" s="211"/>
      <c r="Q58" s="212"/>
      <c r="R58" s="210" t="str">
        <f>Swimmers!S31</f>
        <v xml:space="preserve"> </v>
      </c>
      <c r="S58" s="211"/>
      <c r="T58" s="211"/>
      <c r="U58" s="212"/>
      <c r="V58" s="210" t="str">
        <f>Swimmers!W31</f>
        <v xml:space="preserve"> </v>
      </c>
      <c r="W58" s="211"/>
      <c r="X58" s="211"/>
      <c r="Y58" s="212"/>
      <c r="Z58" s="210" t="str">
        <f>Swimmers!AA31</f>
        <v xml:space="preserve"> </v>
      </c>
      <c r="AA58" s="211"/>
      <c r="AB58" s="211"/>
      <c r="AC58" s="212"/>
    </row>
    <row r="59" spans="1:29" x14ac:dyDescent="0.2">
      <c r="A59" s="216">
        <f>'Results Input'!A35</f>
        <v>29</v>
      </c>
      <c r="B59" s="222" t="str">
        <f>'Results Input'!C35</f>
        <v>15/u</v>
      </c>
      <c r="C59" s="222" t="str">
        <f>'Results Input'!D35</f>
        <v>100m</v>
      </c>
      <c r="D59" s="222" t="str">
        <f>'Results Input'!E35</f>
        <v>Backstroke</v>
      </c>
      <c r="E59" s="219" t="str">
        <f>'Results Input'!F35</f>
        <v>Open/Male</v>
      </c>
      <c r="F59" s="124" t="str">
        <f>'Results Input'!G35</f>
        <v>np</v>
      </c>
      <c r="G59" s="125">
        <f>'Results Input'!H35</f>
        <v>0</v>
      </c>
      <c r="H59" s="125">
        <f>'Results Input'!I35</f>
        <v>0</v>
      </c>
      <c r="I59" s="126">
        <f>'Results Input'!J35</f>
        <v>0</v>
      </c>
      <c r="J59" s="124" t="str">
        <f>'Results Input'!K35</f>
        <v>np</v>
      </c>
      <c r="K59" s="125">
        <f>'Results Input'!L35</f>
        <v>0</v>
      </c>
      <c r="L59" s="125">
        <f>'Results Input'!M35</f>
        <v>0</v>
      </c>
      <c r="M59" s="126">
        <f>'Results Input'!N35</f>
        <v>0</v>
      </c>
      <c r="N59" s="124" t="str">
        <f>'Results Input'!O35</f>
        <v>np</v>
      </c>
      <c r="O59" s="125">
        <f>'Results Input'!P35</f>
        <v>0</v>
      </c>
      <c r="P59" s="125">
        <f>'Results Input'!Q35</f>
        <v>0</v>
      </c>
      <c r="Q59" s="126">
        <f>'Results Input'!R35</f>
        <v>0</v>
      </c>
      <c r="R59" s="124" t="str">
        <f>'Results Input'!S35</f>
        <v>np</v>
      </c>
      <c r="S59" s="125">
        <f>'Results Input'!T35</f>
        <v>0</v>
      </c>
      <c r="T59" s="125">
        <f>'Results Input'!U35</f>
        <v>0</v>
      </c>
      <c r="U59" s="126">
        <f>'Results Input'!V35</f>
        <v>0</v>
      </c>
      <c r="V59" s="124" t="str">
        <f>'Results Input'!W35</f>
        <v>np</v>
      </c>
      <c r="W59" s="125">
        <f>'Results Input'!X35</f>
        <v>0</v>
      </c>
      <c r="X59" s="125">
        <f>'Results Input'!Y35</f>
        <v>0</v>
      </c>
      <c r="Y59" s="126">
        <f>'Results Input'!Z35</f>
        <v>0</v>
      </c>
      <c r="Z59" s="124" t="str">
        <f>'Results Input'!AA35</f>
        <v>np</v>
      </c>
      <c r="AA59" s="125">
        <f>'Results Input'!AB35</f>
        <v>0</v>
      </c>
      <c r="AB59" s="125">
        <f>'Results Input'!AC35</f>
        <v>0</v>
      </c>
      <c r="AC59" s="126">
        <f>'Results Input'!AD35</f>
        <v>0</v>
      </c>
    </row>
    <row r="60" spans="1:29" x14ac:dyDescent="0.2">
      <c r="A60" s="217"/>
      <c r="B60" s="224"/>
      <c r="C60" s="224"/>
      <c r="D60" s="224"/>
      <c r="E60" s="220"/>
      <c r="F60" s="210" t="str">
        <f>Swimmers!G32</f>
        <v xml:space="preserve"> </v>
      </c>
      <c r="G60" s="211"/>
      <c r="H60" s="211"/>
      <c r="I60" s="212"/>
      <c r="J60" s="210" t="str">
        <f>Swimmers!K32</f>
        <v xml:space="preserve"> </v>
      </c>
      <c r="K60" s="211"/>
      <c r="L60" s="211"/>
      <c r="M60" s="212"/>
      <c r="N60" s="210" t="str">
        <f>Swimmers!O32</f>
        <v xml:space="preserve"> </v>
      </c>
      <c r="O60" s="211"/>
      <c r="P60" s="211"/>
      <c r="Q60" s="212"/>
      <c r="R60" s="210" t="str">
        <f>Swimmers!S32</f>
        <v xml:space="preserve"> </v>
      </c>
      <c r="S60" s="211"/>
      <c r="T60" s="211"/>
      <c r="U60" s="212"/>
      <c r="V60" s="210" t="str">
        <f>Swimmers!W32</f>
        <v xml:space="preserve"> </v>
      </c>
      <c r="W60" s="211"/>
      <c r="X60" s="211"/>
      <c r="Y60" s="212"/>
      <c r="Z60" s="210" t="str">
        <f>Swimmers!AA32</f>
        <v xml:space="preserve"> </v>
      </c>
      <c r="AA60" s="211"/>
      <c r="AB60" s="211"/>
      <c r="AC60" s="212"/>
    </row>
    <row r="61" spans="1:29" x14ac:dyDescent="0.2">
      <c r="A61" s="216">
        <f>'Results Input'!A36</f>
        <v>30</v>
      </c>
      <c r="B61" s="222" t="str">
        <f>'Results Input'!C36</f>
        <v>15/u</v>
      </c>
      <c r="C61" s="222" t="str">
        <f>'Results Input'!D36</f>
        <v>100m</v>
      </c>
      <c r="D61" s="222" t="str">
        <f>'Results Input'!E36</f>
        <v>Backstroke</v>
      </c>
      <c r="E61" s="219" t="str">
        <f>'Results Input'!F36</f>
        <v>Female</v>
      </c>
      <c r="F61" s="124" t="str">
        <f>'Results Input'!G36</f>
        <v>np</v>
      </c>
      <c r="G61" s="125">
        <f>'Results Input'!H36</f>
        <v>0</v>
      </c>
      <c r="H61" s="125">
        <f>'Results Input'!I36</f>
        <v>0</v>
      </c>
      <c r="I61" s="126">
        <f>'Results Input'!J36</f>
        <v>0</v>
      </c>
      <c r="J61" s="124" t="str">
        <f>'Results Input'!K36</f>
        <v>np</v>
      </c>
      <c r="K61" s="125">
        <f>'Results Input'!L36</f>
        <v>0</v>
      </c>
      <c r="L61" s="125">
        <f>'Results Input'!M36</f>
        <v>0</v>
      </c>
      <c r="M61" s="126">
        <f>'Results Input'!N36</f>
        <v>0</v>
      </c>
      <c r="N61" s="124" t="str">
        <f>'Results Input'!O36</f>
        <v>np</v>
      </c>
      <c r="O61" s="125">
        <f>'Results Input'!P36</f>
        <v>0</v>
      </c>
      <c r="P61" s="125">
        <f>'Results Input'!Q36</f>
        <v>0</v>
      </c>
      <c r="Q61" s="126">
        <f>'Results Input'!R36</f>
        <v>0</v>
      </c>
      <c r="R61" s="124" t="str">
        <f>'Results Input'!S36</f>
        <v>np</v>
      </c>
      <c r="S61" s="125">
        <f>'Results Input'!T36</f>
        <v>0</v>
      </c>
      <c r="T61" s="125">
        <f>'Results Input'!U36</f>
        <v>0</v>
      </c>
      <c r="U61" s="126">
        <f>'Results Input'!V36</f>
        <v>0</v>
      </c>
      <c r="V61" s="124" t="str">
        <f>'Results Input'!W36</f>
        <v>np</v>
      </c>
      <c r="W61" s="125">
        <f>'Results Input'!X36</f>
        <v>0</v>
      </c>
      <c r="X61" s="125">
        <f>'Results Input'!Y36</f>
        <v>0</v>
      </c>
      <c r="Y61" s="126">
        <f>'Results Input'!Z36</f>
        <v>0</v>
      </c>
      <c r="Z61" s="124" t="str">
        <f>'Results Input'!AA36</f>
        <v>np</v>
      </c>
      <c r="AA61" s="125">
        <f>'Results Input'!AB36</f>
        <v>0</v>
      </c>
      <c r="AB61" s="125">
        <f>'Results Input'!AC36</f>
        <v>0</v>
      </c>
      <c r="AC61" s="126">
        <f>'Results Input'!AD36</f>
        <v>0</v>
      </c>
    </row>
    <row r="62" spans="1:29" x14ac:dyDescent="0.2">
      <c r="A62" s="217"/>
      <c r="B62" s="224"/>
      <c r="C62" s="224"/>
      <c r="D62" s="224"/>
      <c r="E62" s="220"/>
      <c r="F62" s="210" t="str">
        <f>Swimmers!G33</f>
        <v xml:space="preserve"> </v>
      </c>
      <c r="G62" s="211"/>
      <c r="H62" s="211"/>
      <c r="I62" s="212"/>
      <c r="J62" s="210" t="str">
        <f>Swimmers!K33</f>
        <v xml:space="preserve"> </v>
      </c>
      <c r="K62" s="211"/>
      <c r="L62" s="211"/>
      <c r="M62" s="212"/>
      <c r="N62" s="210" t="str">
        <f>Swimmers!O33</f>
        <v xml:space="preserve"> </v>
      </c>
      <c r="O62" s="211"/>
      <c r="P62" s="211"/>
      <c r="Q62" s="212"/>
      <c r="R62" s="210" t="str">
        <f>Swimmers!S33</f>
        <v xml:space="preserve"> </v>
      </c>
      <c r="S62" s="211"/>
      <c r="T62" s="211"/>
      <c r="U62" s="212"/>
      <c r="V62" s="210" t="str">
        <f>Swimmers!W33</f>
        <v xml:space="preserve"> </v>
      </c>
      <c r="W62" s="211"/>
      <c r="X62" s="211"/>
      <c r="Y62" s="212"/>
      <c r="Z62" s="210" t="str">
        <f>Swimmers!AA33</f>
        <v xml:space="preserve"> </v>
      </c>
      <c r="AA62" s="211"/>
      <c r="AB62" s="211"/>
      <c r="AC62" s="212"/>
    </row>
    <row r="63" spans="1:29" x14ac:dyDescent="0.2">
      <c r="A63" s="216">
        <f>'Results Input'!A37</f>
        <v>31</v>
      </c>
      <c r="B63" s="222" t="str">
        <f>'Results Input'!C37</f>
        <v>11/u</v>
      </c>
      <c r="C63" s="222" t="str">
        <f>'Results Input'!D37</f>
        <v>50m</v>
      </c>
      <c r="D63" s="222" t="str">
        <f>'Results Input'!E37</f>
        <v>Freestyle</v>
      </c>
      <c r="E63" s="219" t="str">
        <f>'Results Input'!F37</f>
        <v>Open/Male</v>
      </c>
      <c r="F63" s="124" t="str">
        <f>'Results Input'!G37</f>
        <v>np</v>
      </c>
      <c r="G63" s="125">
        <f>'Results Input'!H37</f>
        <v>0</v>
      </c>
      <c r="H63" s="125">
        <f>'Results Input'!I37</f>
        <v>0</v>
      </c>
      <c r="I63" s="126">
        <f>'Results Input'!J37</f>
        <v>0</v>
      </c>
      <c r="J63" s="124" t="str">
        <f>'Results Input'!K37</f>
        <v>np</v>
      </c>
      <c r="K63" s="125">
        <f>'Results Input'!L37</f>
        <v>0</v>
      </c>
      <c r="L63" s="125">
        <f>'Results Input'!M37</f>
        <v>0</v>
      </c>
      <c r="M63" s="126">
        <f>'Results Input'!N37</f>
        <v>0</v>
      </c>
      <c r="N63" s="124" t="str">
        <f>'Results Input'!O37</f>
        <v>np</v>
      </c>
      <c r="O63" s="125">
        <f>'Results Input'!P37</f>
        <v>0</v>
      </c>
      <c r="P63" s="125">
        <f>'Results Input'!Q37</f>
        <v>0</v>
      </c>
      <c r="Q63" s="126">
        <f>'Results Input'!R37</f>
        <v>0</v>
      </c>
      <c r="R63" s="124" t="str">
        <f>'Results Input'!S37</f>
        <v>np</v>
      </c>
      <c r="S63" s="125">
        <f>'Results Input'!T37</f>
        <v>0</v>
      </c>
      <c r="T63" s="125">
        <f>'Results Input'!U37</f>
        <v>0</v>
      </c>
      <c r="U63" s="126">
        <f>'Results Input'!V37</f>
        <v>0</v>
      </c>
      <c r="V63" s="124" t="str">
        <f>'Results Input'!W37</f>
        <v>np</v>
      </c>
      <c r="W63" s="125">
        <f>'Results Input'!X37</f>
        <v>0</v>
      </c>
      <c r="X63" s="125">
        <f>'Results Input'!Y37</f>
        <v>0</v>
      </c>
      <c r="Y63" s="126">
        <f>'Results Input'!Z37</f>
        <v>0</v>
      </c>
      <c r="Z63" s="124" t="str">
        <f>'Results Input'!AA37</f>
        <v>np</v>
      </c>
      <c r="AA63" s="125">
        <f>'Results Input'!AB37</f>
        <v>0</v>
      </c>
      <c r="AB63" s="125">
        <f>'Results Input'!AC37</f>
        <v>0</v>
      </c>
      <c r="AC63" s="126">
        <f>'Results Input'!AD37</f>
        <v>0</v>
      </c>
    </row>
    <row r="64" spans="1:29" x14ac:dyDescent="0.2">
      <c r="A64" s="217"/>
      <c r="B64" s="224"/>
      <c r="C64" s="224"/>
      <c r="D64" s="224"/>
      <c r="E64" s="220"/>
      <c r="F64" s="210" t="str">
        <f>Swimmers!G34</f>
        <v xml:space="preserve"> </v>
      </c>
      <c r="G64" s="211"/>
      <c r="H64" s="211"/>
      <c r="I64" s="212"/>
      <c r="J64" s="210" t="str">
        <f>Swimmers!K34</f>
        <v xml:space="preserve"> </v>
      </c>
      <c r="K64" s="211"/>
      <c r="L64" s="211"/>
      <c r="M64" s="212"/>
      <c r="N64" s="210" t="str">
        <f>Swimmers!O34</f>
        <v xml:space="preserve"> </v>
      </c>
      <c r="O64" s="211"/>
      <c r="P64" s="211"/>
      <c r="Q64" s="212"/>
      <c r="R64" s="210" t="str">
        <f>Swimmers!S34</f>
        <v xml:space="preserve"> </v>
      </c>
      <c r="S64" s="211"/>
      <c r="T64" s="211"/>
      <c r="U64" s="212"/>
      <c r="V64" s="210" t="str">
        <f>Swimmers!W34</f>
        <v xml:space="preserve"> </v>
      </c>
      <c r="W64" s="211"/>
      <c r="X64" s="211"/>
      <c r="Y64" s="212"/>
      <c r="Z64" s="210" t="str">
        <f>Swimmers!AA34</f>
        <v xml:space="preserve"> </v>
      </c>
      <c r="AA64" s="211"/>
      <c r="AB64" s="211"/>
      <c r="AC64" s="212"/>
    </row>
    <row r="65" spans="1:29" x14ac:dyDescent="0.2">
      <c r="A65" s="216">
        <f>'Results Input'!A38</f>
        <v>32</v>
      </c>
      <c r="B65" s="222" t="str">
        <f>'Results Input'!C38</f>
        <v>11/u</v>
      </c>
      <c r="C65" s="222" t="str">
        <f>'Results Input'!D38</f>
        <v>50m</v>
      </c>
      <c r="D65" s="222" t="str">
        <f>'Results Input'!E38</f>
        <v>Freestyle</v>
      </c>
      <c r="E65" s="219" t="str">
        <f>'Results Input'!F38</f>
        <v>Female</v>
      </c>
      <c r="F65" s="124" t="str">
        <f>'Results Input'!G38</f>
        <v>np</v>
      </c>
      <c r="G65" s="125">
        <f>'Results Input'!H38</f>
        <v>0</v>
      </c>
      <c r="H65" s="125">
        <f>'Results Input'!I38</f>
        <v>0</v>
      </c>
      <c r="I65" s="126">
        <f>'Results Input'!J38</f>
        <v>0</v>
      </c>
      <c r="J65" s="124" t="str">
        <f>'Results Input'!K38</f>
        <v>np</v>
      </c>
      <c r="K65" s="125">
        <f>'Results Input'!L38</f>
        <v>0</v>
      </c>
      <c r="L65" s="125">
        <f>'Results Input'!M38</f>
        <v>0</v>
      </c>
      <c r="M65" s="126">
        <f>'Results Input'!N38</f>
        <v>0</v>
      </c>
      <c r="N65" s="124" t="str">
        <f>'Results Input'!O38</f>
        <v>np</v>
      </c>
      <c r="O65" s="125">
        <f>'Results Input'!P38</f>
        <v>0</v>
      </c>
      <c r="P65" s="125">
        <f>'Results Input'!Q38</f>
        <v>0</v>
      </c>
      <c r="Q65" s="126">
        <f>'Results Input'!R38</f>
        <v>0</v>
      </c>
      <c r="R65" s="124" t="str">
        <f>'Results Input'!S38</f>
        <v>np</v>
      </c>
      <c r="S65" s="125">
        <f>'Results Input'!T38</f>
        <v>0</v>
      </c>
      <c r="T65" s="125">
        <f>'Results Input'!U38</f>
        <v>0</v>
      </c>
      <c r="U65" s="126">
        <f>'Results Input'!V38</f>
        <v>0</v>
      </c>
      <c r="V65" s="124" t="str">
        <f>'Results Input'!W38</f>
        <v>np</v>
      </c>
      <c r="W65" s="125">
        <f>'Results Input'!X38</f>
        <v>0</v>
      </c>
      <c r="X65" s="125">
        <f>'Results Input'!Y38</f>
        <v>0</v>
      </c>
      <c r="Y65" s="126">
        <f>'Results Input'!Z38</f>
        <v>0</v>
      </c>
      <c r="Z65" s="124" t="str">
        <f>'Results Input'!AA38</f>
        <v>np</v>
      </c>
      <c r="AA65" s="125">
        <f>'Results Input'!AB38</f>
        <v>0</v>
      </c>
      <c r="AB65" s="125">
        <f>'Results Input'!AC38</f>
        <v>0</v>
      </c>
      <c r="AC65" s="126">
        <f>'Results Input'!AD38</f>
        <v>0</v>
      </c>
    </row>
    <row r="66" spans="1:29" x14ac:dyDescent="0.2">
      <c r="A66" s="217"/>
      <c r="B66" s="224"/>
      <c r="C66" s="224"/>
      <c r="D66" s="224"/>
      <c r="E66" s="220"/>
      <c r="F66" s="210" t="str">
        <f>Swimmers!G35</f>
        <v xml:space="preserve"> </v>
      </c>
      <c r="G66" s="211"/>
      <c r="H66" s="211"/>
      <c r="I66" s="212"/>
      <c r="J66" s="210" t="str">
        <f>Swimmers!K35</f>
        <v xml:space="preserve"> </v>
      </c>
      <c r="K66" s="211"/>
      <c r="L66" s="211"/>
      <c r="M66" s="212"/>
      <c r="N66" s="210" t="str">
        <f>Swimmers!O35</f>
        <v xml:space="preserve"> </v>
      </c>
      <c r="O66" s="211"/>
      <c r="P66" s="211"/>
      <c r="Q66" s="212"/>
      <c r="R66" s="210" t="str">
        <f>Swimmers!S35</f>
        <v xml:space="preserve"> </v>
      </c>
      <c r="S66" s="211"/>
      <c r="T66" s="211"/>
      <c r="U66" s="212"/>
      <c r="V66" s="210" t="str">
        <f>Swimmers!W35</f>
        <v xml:space="preserve"> </v>
      </c>
      <c r="W66" s="211"/>
      <c r="X66" s="211"/>
      <c r="Y66" s="212"/>
      <c r="Z66" s="210" t="str">
        <f>Swimmers!AA35</f>
        <v xml:space="preserve"> </v>
      </c>
      <c r="AA66" s="211"/>
      <c r="AB66" s="211"/>
      <c r="AC66" s="212"/>
    </row>
    <row r="67" spans="1:29" x14ac:dyDescent="0.2">
      <c r="A67" s="216">
        <f>'Results Input'!A39</f>
        <v>33</v>
      </c>
      <c r="B67" s="222" t="str">
        <f>'Results Input'!C39</f>
        <v>13/u</v>
      </c>
      <c r="C67" s="222" t="str">
        <f>'Results Input'!D39</f>
        <v>100m</v>
      </c>
      <c r="D67" s="222" t="str">
        <f>'Results Input'!E39</f>
        <v>I.M.</v>
      </c>
      <c r="E67" s="219" t="str">
        <f>'Results Input'!F39</f>
        <v>Open/Male</v>
      </c>
      <c r="F67" s="124" t="str">
        <f>'Results Input'!G39</f>
        <v>np</v>
      </c>
      <c r="G67" s="125">
        <f>'Results Input'!H39</f>
        <v>0</v>
      </c>
      <c r="H67" s="125">
        <f>'Results Input'!I39</f>
        <v>0</v>
      </c>
      <c r="I67" s="126">
        <f>'Results Input'!J39</f>
        <v>0</v>
      </c>
      <c r="J67" s="124" t="str">
        <f>'Results Input'!K39</f>
        <v>np</v>
      </c>
      <c r="K67" s="125">
        <f>'Results Input'!L39</f>
        <v>0</v>
      </c>
      <c r="L67" s="125">
        <f>'Results Input'!M39</f>
        <v>0</v>
      </c>
      <c r="M67" s="126">
        <f>'Results Input'!N39</f>
        <v>0</v>
      </c>
      <c r="N67" s="124" t="str">
        <f>'Results Input'!O39</f>
        <v>np</v>
      </c>
      <c r="O67" s="125">
        <f>'Results Input'!P39</f>
        <v>0</v>
      </c>
      <c r="P67" s="125">
        <f>'Results Input'!Q39</f>
        <v>0</v>
      </c>
      <c r="Q67" s="126">
        <f>'Results Input'!R39</f>
        <v>0</v>
      </c>
      <c r="R67" s="124" t="str">
        <f>'Results Input'!S39</f>
        <v>np</v>
      </c>
      <c r="S67" s="125">
        <f>'Results Input'!T39</f>
        <v>0</v>
      </c>
      <c r="T67" s="125">
        <f>'Results Input'!U39</f>
        <v>0</v>
      </c>
      <c r="U67" s="126">
        <f>'Results Input'!V39</f>
        <v>0</v>
      </c>
      <c r="V67" s="124" t="str">
        <f>'Results Input'!W39</f>
        <v>np</v>
      </c>
      <c r="W67" s="125">
        <f>'Results Input'!X39</f>
        <v>0</v>
      </c>
      <c r="X67" s="125">
        <f>'Results Input'!Y39</f>
        <v>0</v>
      </c>
      <c r="Y67" s="126">
        <f>'Results Input'!Z39</f>
        <v>0</v>
      </c>
      <c r="Z67" s="124" t="str">
        <f>'Results Input'!AA39</f>
        <v>np</v>
      </c>
      <c r="AA67" s="125">
        <f>'Results Input'!AB39</f>
        <v>0</v>
      </c>
      <c r="AB67" s="125">
        <f>'Results Input'!AC39</f>
        <v>0</v>
      </c>
      <c r="AC67" s="126">
        <f>'Results Input'!AD39</f>
        <v>0</v>
      </c>
    </row>
    <row r="68" spans="1:29" x14ac:dyDescent="0.2">
      <c r="A68" s="217"/>
      <c r="B68" s="224"/>
      <c r="C68" s="224"/>
      <c r="D68" s="224"/>
      <c r="E68" s="220"/>
      <c r="F68" s="210" t="str">
        <f>Swimmers!G36</f>
        <v xml:space="preserve"> </v>
      </c>
      <c r="G68" s="211"/>
      <c r="H68" s="211"/>
      <c r="I68" s="212"/>
      <c r="J68" s="210" t="str">
        <f>Swimmers!K36</f>
        <v xml:space="preserve"> </v>
      </c>
      <c r="K68" s="211"/>
      <c r="L68" s="211"/>
      <c r="M68" s="212"/>
      <c r="N68" s="210" t="str">
        <f>Swimmers!O36</f>
        <v xml:space="preserve"> </v>
      </c>
      <c r="O68" s="211"/>
      <c r="P68" s="211"/>
      <c r="Q68" s="212"/>
      <c r="R68" s="210" t="str">
        <f>Swimmers!S36</f>
        <v xml:space="preserve"> </v>
      </c>
      <c r="S68" s="211"/>
      <c r="T68" s="211"/>
      <c r="U68" s="212"/>
      <c r="V68" s="210" t="str">
        <f>Swimmers!W36</f>
        <v xml:space="preserve"> </v>
      </c>
      <c r="W68" s="211"/>
      <c r="X68" s="211"/>
      <c r="Y68" s="212"/>
      <c r="Z68" s="210" t="str">
        <f>Swimmers!AA36</f>
        <v xml:space="preserve"> </v>
      </c>
      <c r="AA68" s="211"/>
      <c r="AB68" s="211"/>
      <c r="AC68" s="212"/>
    </row>
    <row r="69" spans="1:29" x14ac:dyDescent="0.2">
      <c r="A69" s="216">
        <f>'Results Input'!A40</f>
        <v>34</v>
      </c>
      <c r="B69" s="222" t="str">
        <f>'Results Input'!C40</f>
        <v>13/u</v>
      </c>
      <c r="C69" s="222" t="str">
        <f>'Results Input'!D40</f>
        <v>100m</v>
      </c>
      <c r="D69" s="222" t="str">
        <f>'Results Input'!E40</f>
        <v>I.M.</v>
      </c>
      <c r="E69" s="219" t="str">
        <f>'Results Input'!F40</f>
        <v>Female</v>
      </c>
      <c r="F69" s="124" t="str">
        <f>'Results Input'!G40</f>
        <v>np</v>
      </c>
      <c r="G69" s="125">
        <f>'Results Input'!H40</f>
        <v>0</v>
      </c>
      <c r="H69" s="125">
        <f>'Results Input'!I40</f>
        <v>0</v>
      </c>
      <c r="I69" s="126">
        <f>'Results Input'!J40</f>
        <v>0</v>
      </c>
      <c r="J69" s="124" t="str">
        <f>'Results Input'!K40</f>
        <v>np</v>
      </c>
      <c r="K69" s="125">
        <f>'Results Input'!L40</f>
        <v>0</v>
      </c>
      <c r="L69" s="125">
        <f>'Results Input'!M40</f>
        <v>0</v>
      </c>
      <c r="M69" s="126">
        <f>'Results Input'!N40</f>
        <v>0</v>
      </c>
      <c r="N69" s="124" t="str">
        <f>'Results Input'!O40</f>
        <v>np</v>
      </c>
      <c r="O69" s="125">
        <f>'Results Input'!P40</f>
        <v>0</v>
      </c>
      <c r="P69" s="125">
        <f>'Results Input'!Q40</f>
        <v>0</v>
      </c>
      <c r="Q69" s="126">
        <f>'Results Input'!R40</f>
        <v>0</v>
      </c>
      <c r="R69" s="124" t="str">
        <f>'Results Input'!S40</f>
        <v>np</v>
      </c>
      <c r="S69" s="125">
        <f>'Results Input'!T40</f>
        <v>0</v>
      </c>
      <c r="T69" s="125">
        <f>'Results Input'!U40</f>
        <v>0</v>
      </c>
      <c r="U69" s="126">
        <f>'Results Input'!V40</f>
        <v>0</v>
      </c>
      <c r="V69" s="124" t="str">
        <f>'Results Input'!W40</f>
        <v>np</v>
      </c>
      <c r="W69" s="125">
        <f>'Results Input'!X40</f>
        <v>0</v>
      </c>
      <c r="X69" s="125">
        <f>'Results Input'!Y40</f>
        <v>0</v>
      </c>
      <c r="Y69" s="126">
        <f>'Results Input'!Z40</f>
        <v>0</v>
      </c>
      <c r="Z69" s="124" t="str">
        <f>'Results Input'!AA40</f>
        <v>np</v>
      </c>
      <c r="AA69" s="125">
        <f>'Results Input'!AB40</f>
        <v>0</v>
      </c>
      <c r="AB69" s="125">
        <f>'Results Input'!AC40</f>
        <v>0</v>
      </c>
      <c r="AC69" s="126">
        <f>'Results Input'!AD40</f>
        <v>0</v>
      </c>
    </row>
    <row r="70" spans="1:29" x14ac:dyDescent="0.2">
      <c r="A70" s="217"/>
      <c r="B70" s="224"/>
      <c r="C70" s="224"/>
      <c r="D70" s="224"/>
      <c r="E70" s="220"/>
      <c r="F70" s="210" t="str">
        <f>Swimmers!G37</f>
        <v xml:space="preserve"> </v>
      </c>
      <c r="G70" s="211"/>
      <c r="H70" s="211"/>
      <c r="I70" s="212"/>
      <c r="J70" s="210" t="str">
        <f>Swimmers!K37</f>
        <v xml:space="preserve"> </v>
      </c>
      <c r="K70" s="211"/>
      <c r="L70" s="211"/>
      <c r="M70" s="212"/>
      <c r="N70" s="210" t="str">
        <f>Swimmers!O37</f>
        <v xml:space="preserve"> </v>
      </c>
      <c r="O70" s="211"/>
      <c r="P70" s="211"/>
      <c r="Q70" s="212"/>
      <c r="R70" s="210" t="str">
        <f>Swimmers!S37</f>
        <v xml:space="preserve"> </v>
      </c>
      <c r="S70" s="211"/>
      <c r="T70" s="211"/>
      <c r="U70" s="212"/>
      <c r="V70" s="210" t="str">
        <f>Swimmers!W37</f>
        <v xml:space="preserve"> </v>
      </c>
      <c r="W70" s="211"/>
      <c r="X70" s="211"/>
      <c r="Y70" s="212"/>
      <c r="Z70" s="210" t="str">
        <f>Swimmers!AA37</f>
        <v xml:space="preserve"> </v>
      </c>
      <c r="AA70" s="211"/>
      <c r="AB70" s="211"/>
      <c r="AC70" s="212"/>
    </row>
    <row r="71" spans="1:29" x14ac:dyDescent="0.2">
      <c r="A71" s="216">
        <f>'Results Input'!A41</f>
        <v>35</v>
      </c>
      <c r="B71" s="222" t="str">
        <f>'Results Input'!C41</f>
        <v>9 years</v>
      </c>
      <c r="C71" s="222" t="str">
        <f>'Results Input'!D41</f>
        <v>50m</v>
      </c>
      <c r="D71" s="222" t="str">
        <f>'Results Input'!E41</f>
        <v>Breaststroke</v>
      </c>
      <c r="E71" s="219" t="str">
        <f>'Results Input'!F41</f>
        <v>Open/Male</v>
      </c>
      <c r="F71" s="124" t="str">
        <f>'Results Input'!G41</f>
        <v>np</v>
      </c>
      <c r="G71" s="125">
        <f>'Results Input'!H41</f>
        <v>0</v>
      </c>
      <c r="H71" s="125">
        <f>'Results Input'!I41</f>
        <v>0</v>
      </c>
      <c r="I71" s="126">
        <f>'Results Input'!J41</f>
        <v>0</v>
      </c>
      <c r="J71" s="124" t="str">
        <f>'Results Input'!K41</f>
        <v>np</v>
      </c>
      <c r="K71" s="125">
        <f>'Results Input'!L41</f>
        <v>0</v>
      </c>
      <c r="L71" s="125">
        <f>'Results Input'!M41</f>
        <v>0</v>
      </c>
      <c r="M71" s="126">
        <f>'Results Input'!N41</f>
        <v>0</v>
      </c>
      <c r="N71" s="124" t="str">
        <f>'Results Input'!O41</f>
        <v>np</v>
      </c>
      <c r="O71" s="125">
        <f>'Results Input'!P41</f>
        <v>0</v>
      </c>
      <c r="P71" s="125">
        <f>'Results Input'!Q41</f>
        <v>0</v>
      </c>
      <c r="Q71" s="126">
        <f>'Results Input'!R41</f>
        <v>0</v>
      </c>
      <c r="R71" s="124" t="str">
        <f>'Results Input'!S41</f>
        <v>np</v>
      </c>
      <c r="S71" s="125">
        <f>'Results Input'!T41</f>
        <v>0</v>
      </c>
      <c r="T71" s="125">
        <f>'Results Input'!U41</f>
        <v>0</v>
      </c>
      <c r="U71" s="126">
        <f>'Results Input'!V41</f>
        <v>0</v>
      </c>
      <c r="V71" s="124" t="str">
        <f>'Results Input'!W41</f>
        <v>np</v>
      </c>
      <c r="W71" s="125">
        <f>'Results Input'!X41</f>
        <v>0</v>
      </c>
      <c r="X71" s="125">
        <f>'Results Input'!Y41</f>
        <v>0</v>
      </c>
      <c r="Y71" s="126">
        <f>'Results Input'!Z41</f>
        <v>0</v>
      </c>
      <c r="Z71" s="124" t="str">
        <f>'Results Input'!AA41</f>
        <v>np</v>
      </c>
      <c r="AA71" s="125">
        <f>'Results Input'!AB41</f>
        <v>0</v>
      </c>
      <c r="AB71" s="125">
        <f>'Results Input'!AC41</f>
        <v>0</v>
      </c>
      <c r="AC71" s="126">
        <f>'Results Input'!AD41</f>
        <v>0</v>
      </c>
    </row>
    <row r="72" spans="1:29" x14ac:dyDescent="0.2">
      <c r="A72" s="217"/>
      <c r="B72" s="224"/>
      <c r="C72" s="224"/>
      <c r="D72" s="224"/>
      <c r="E72" s="220"/>
      <c r="F72" s="210" t="str">
        <f>Swimmers!G38</f>
        <v xml:space="preserve"> </v>
      </c>
      <c r="G72" s="211"/>
      <c r="H72" s="211"/>
      <c r="I72" s="212"/>
      <c r="J72" s="210" t="str">
        <f>Swimmers!K38</f>
        <v xml:space="preserve"> </v>
      </c>
      <c r="K72" s="211"/>
      <c r="L72" s="211"/>
      <c r="M72" s="212"/>
      <c r="N72" s="210" t="str">
        <f>Swimmers!O38</f>
        <v xml:space="preserve"> </v>
      </c>
      <c r="O72" s="211"/>
      <c r="P72" s="211"/>
      <c r="Q72" s="212"/>
      <c r="R72" s="210" t="str">
        <f>Swimmers!S38</f>
        <v xml:space="preserve"> </v>
      </c>
      <c r="S72" s="211"/>
      <c r="T72" s="211"/>
      <c r="U72" s="212"/>
      <c r="V72" s="210" t="str">
        <f>Swimmers!W38</f>
        <v xml:space="preserve"> </v>
      </c>
      <c r="W72" s="211"/>
      <c r="X72" s="211"/>
      <c r="Y72" s="212"/>
      <c r="Z72" s="210" t="str">
        <f>Swimmers!AA38</f>
        <v xml:space="preserve"> </v>
      </c>
      <c r="AA72" s="211"/>
      <c r="AB72" s="211"/>
      <c r="AC72" s="212"/>
    </row>
    <row r="73" spans="1:29" x14ac:dyDescent="0.2">
      <c r="A73" s="216">
        <f>'Results Input'!A42</f>
        <v>36</v>
      </c>
      <c r="B73" s="222" t="str">
        <f>'Results Input'!C42</f>
        <v>9 years</v>
      </c>
      <c r="C73" s="222" t="str">
        <f>'Results Input'!D42</f>
        <v>50m</v>
      </c>
      <c r="D73" s="222" t="str">
        <f>'Results Input'!E42</f>
        <v>Breaststroke</v>
      </c>
      <c r="E73" s="219" t="str">
        <f>'Results Input'!F42</f>
        <v>Female</v>
      </c>
      <c r="F73" s="124" t="str">
        <f>'Results Input'!G42</f>
        <v>np</v>
      </c>
      <c r="G73" s="125">
        <f>'Results Input'!H42</f>
        <v>0</v>
      </c>
      <c r="H73" s="125">
        <f>'Results Input'!I42</f>
        <v>0</v>
      </c>
      <c r="I73" s="126">
        <f>'Results Input'!J42</f>
        <v>0</v>
      </c>
      <c r="J73" s="124" t="str">
        <f>'Results Input'!K42</f>
        <v>np</v>
      </c>
      <c r="K73" s="125">
        <f>'Results Input'!L42</f>
        <v>0</v>
      </c>
      <c r="L73" s="125">
        <f>'Results Input'!M42</f>
        <v>0</v>
      </c>
      <c r="M73" s="126">
        <f>'Results Input'!N42</f>
        <v>0</v>
      </c>
      <c r="N73" s="124" t="str">
        <f>'Results Input'!O42</f>
        <v>np</v>
      </c>
      <c r="O73" s="125">
        <f>'Results Input'!P42</f>
        <v>0</v>
      </c>
      <c r="P73" s="125">
        <f>'Results Input'!Q42</f>
        <v>0</v>
      </c>
      <c r="Q73" s="126">
        <f>'Results Input'!R42</f>
        <v>0</v>
      </c>
      <c r="R73" s="124" t="str">
        <f>'Results Input'!S42</f>
        <v>np</v>
      </c>
      <c r="S73" s="125">
        <f>'Results Input'!T42</f>
        <v>0</v>
      </c>
      <c r="T73" s="125">
        <f>'Results Input'!U42</f>
        <v>0</v>
      </c>
      <c r="U73" s="126">
        <f>'Results Input'!V42</f>
        <v>0</v>
      </c>
      <c r="V73" s="124" t="str">
        <f>'Results Input'!W42</f>
        <v>np</v>
      </c>
      <c r="W73" s="125">
        <f>'Results Input'!X42</f>
        <v>0</v>
      </c>
      <c r="X73" s="125">
        <f>'Results Input'!Y42</f>
        <v>0</v>
      </c>
      <c r="Y73" s="126">
        <f>'Results Input'!Z42</f>
        <v>0</v>
      </c>
      <c r="Z73" s="124" t="str">
        <f>'Results Input'!AA42</f>
        <v>np</v>
      </c>
      <c r="AA73" s="125">
        <f>'Results Input'!AB42</f>
        <v>0</v>
      </c>
      <c r="AB73" s="125">
        <f>'Results Input'!AC42</f>
        <v>0</v>
      </c>
      <c r="AC73" s="126">
        <f>'Results Input'!AD42</f>
        <v>0</v>
      </c>
    </row>
    <row r="74" spans="1:29" x14ac:dyDescent="0.2">
      <c r="A74" s="217"/>
      <c r="B74" s="224"/>
      <c r="C74" s="224"/>
      <c r="D74" s="224"/>
      <c r="E74" s="220"/>
      <c r="F74" s="210" t="str">
        <f>Swimmers!G39</f>
        <v xml:space="preserve"> </v>
      </c>
      <c r="G74" s="211"/>
      <c r="H74" s="211"/>
      <c r="I74" s="212"/>
      <c r="J74" s="210" t="str">
        <f>Swimmers!K39</f>
        <v xml:space="preserve"> </v>
      </c>
      <c r="K74" s="211"/>
      <c r="L74" s="211"/>
      <c r="M74" s="212"/>
      <c r="N74" s="210" t="str">
        <f>Swimmers!O39</f>
        <v xml:space="preserve"> </v>
      </c>
      <c r="O74" s="211"/>
      <c r="P74" s="211"/>
      <c r="Q74" s="212"/>
      <c r="R74" s="210" t="str">
        <f>Swimmers!S39</f>
        <v xml:space="preserve"> </v>
      </c>
      <c r="S74" s="211"/>
      <c r="T74" s="211"/>
      <c r="U74" s="212"/>
      <c r="V74" s="210" t="str">
        <f>Swimmers!W39</f>
        <v xml:space="preserve"> </v>
      </c>
      <c r="W74" s="211"/>
      <c r="X74" s="211"/>
      <c r="Y74" s="212"/>
      <c r="Z74" s="210" t="str">
        <f>Swimmers!AA39</f>
        <v xml:space="preserve"> </v>
      </c>
      <c r="AA74" s="211"/>
      <c r="AB74" s="211"/>
      <c r="AC74" s="212"/>
    </row>
    <row r="75" spans="1:29" x14ac:dyDescent="0.2">
      <c r="A75" s="216">
        <f>'Results Input'!A43</f>
        <v>37</v>
      </c>
      <c r="B75" s="222" t="str">
        <f>'Results Input'!C43</f>
        <v>Open</v>
      </c>
      <c r="C75" s="222" t="str">
        <f>'Results Input'!D43</f>
        <v>100m</v>
      </c>
      <c r="D75" s="222" t="str">
        <f>'Results Input'!E43</f>
        <v>Backstroke</v>
      </c>
      <c r="E75" s="219" t="str">
        <f>'Results Input'!F43</f>
        <v>Open/Male</v>
      </c>
      <c r="F75" s="124" t="str">
        <f>'Results Input'!G43</f>
        <v>np</v>
      </c>
      <c r="G75" s="125">
        <f>'Results Input'!H43</f>
        <v>0</v>
      </c>
      <c r="H75" s="125">
        <f>'Results Input'!I43</f>
        <v>0</v>
      </c>
      <c r="I75" s="126">
        <f>'Results Input'!J43</f>
        <v>0</v>
      </c>
      <c r="J75" s="124" t="str">
        <f>'Results Input'!K43</f>
        <v>np</v>
      </c>
      <c r="K75" s="125">
        <f>'Results Input'!L43</f>
        <v>0</v>
      </c>
      <c r="L75" s="125">
        <f>'Results Input'!M43</f>
        <v>0</v>
      </c>
      <c r="M75" s="126">
        <f>'Results Input'!N43</f>
        <v>0</v>
      </c>
      <c r="N75" s="124" t="str">
        <f>'Results Input'!O43</f>
        <v>np</v>
      </c>
      <c r="O75" s="125">
        <f>'Results Input'!P43</f>
        <v>0</v>
      </c>
      <c r="P75" s="125">
        <f>'Results Input'!Q43</f>
        <v>0</v>
      </c>
      <c r="Q75" s="126">
        <f>'Results Input'!R43</f>
        <v>0</v>
      </c>
      <c r="R75" s="124" t="str">
        <f>'Results Input'!S43</f>
        <v>np</v>
      </c>
      <c r="S75" s="125">
        <f>'Results Input'!T43</f>
        <v>0</v>
      </c>
      <c r="T75" s="125">
        <f>'Results Input'!U43</f>
        <v>0</v>
      </c>
      <c r="U75" s="126">
        <f>'Results Input'!V43</f>
        <v>0</v>
      </c>
      <c r="V75" s="124" t="str">
        <f>'Results Input'!W43</f>
        <v>np</v>
      </c>
      <c r="W75" s="125">
        <f>'Results Input'!X43</f>
        <v>0</v>
      </c>
      <c r="X75" s="125">
        <f>'Results Input'!Y43</f>
        <v>0</v>
      </c>
      <c r="Y75" s="126">
        <f>'Results Input'!Z43</f>
        <v>0</v>
      </c>
      <c r="Z75" s="124" t="str">
        <f>'Results Input'!AA43</f>
        <v>np</v>
      </c>
      <c r="AA75" s="125">
        <f>'Results Input'!AB43</f>
        <v>0</v>
      </c>
      <c r="AB75" s="125">
        <f>'Results Input'!AC43</f>
        <v>0</v>
      </c>
      <c r="AC75" s="126">
        <f>'Results Input'!AD43</f>
        <v>0</v>
      </c>
    </row>
    <row r="76" spans="1:29" x14ac:dyDescent="0.2">
      <c r="A76" s="217"/>
      <c r="B76" s="224"/>
      <c r="C76" s="224"/>
      <c r="D76" s="224"/>
      <c r="E76" s="220"/>
      <c r="F76" s="210" t="str">
        <f>Swimmers!G40</f>
        <v xml:space="preserve"> </v>
      </c>
      <c r="G76" s="211"/>
      <c r="H76" s="211"/>
      <c r="I76" s="212"/>
      <c r="J76" s="210" t="str">
        <f>Swimmers!K40</f>
        <v xml:space="preserve"> </v>
      </c>
      <c r="K76" s="211"/>
      <c r="L76" s="211"/>
      <c r="M76" s="212"/>
      <c r="N76" s="210" t="str">
        <f>Swimmers!O40</f>
        <v xml:space="preserve"> </v>
      </c>
      <c r="O76" s="211"/>
      <c r="P76" s="211"/>
      <c r="Q76" s="212"/>
      <c r="R76" s="210" t="str">
        <f>Swimmers!S40</f>
        <v xml:space="preserve"> </v>
      </c>
      <c r="S76" s="211"/>
      <c r="T76" s="211"/>
      <c r="U76" s="212"/>
      <c r="V76" s="210" t="str">
        <f>Swimmers!W40</f>
        <v xml:space="preserve"> </v>
      </c>
      <c r="W76" s="211"/>
      <c r="X76" s="211"/>
      <c r="Y76" s="212"/>
      <c r="Z76" s="210" t="str">
        <f>Swimmers!AA40</f>
        <v xml:space="preserve"> </v>
      </c>
      <c r="AA76" s="211"/>
      <c r="AB76" s="211"/>
      <c r="AC76" s="212"/>
    </row>
    <row r="77" spans="1:29" x14ac:dyDescent="0.2">
      <c r="A77" s="216">
        <f>'Results Input'!A44</f>
        <v>38</v>
      </c>
      <c r="B77" s="222" t="str">
        <f>'Results Input'!C44</f>
        <v>Open</v>
      </c>
      <c r="C77" s="222" t="str">
        <f>'Results Input'!D44</f>
        <v>100m</v>
      </c>
      <c r="D77" s="222" t="str">
        <f>'Results Input'!E44</f>
        <v>Backstroke</v>
      </c>
      <c r="E77" s="219" t="str">
        <f>'Results Input'!F44</f>
        <v>Female</v>
      </c>
      <c r="F77" s="124" t="str">
        <f>'Results Input'!G44</f>
        <v>np</v>
      </c>
      <c r="G77" s="125">
        <f>'Results Input'!H44</f>
        <v>0</v>
      </c>
      <c r="H77" s="125">
        <f>'Results Input'!I44</f>
        <v>0</v>
      </c>
      <c r="I77" s="126">
        <f>'Results Input'!J44</f>
        <v>0</v>
      </c>
      <c r="J77" s="124" t="str">
        <f>'Results Input'!K44</f>
        <v>np</v>
      </c>
      <c r="K77" s="125">
        <f>'Results Input'!L44</f>
        <v>0</v>
      </c>
      <c r="L77" s="125">
        <f>'Results Input'!M44</f>
        <v>0</v>
      </c>
      <c r="M77" s="126">
        <f>'Results Input'!N44</f>
        <v>0</v>
      </c>
      <c r="N77" s="124" t="str">
        <f>'Results Input'!O44</f>
        <v>np</v>
      </c>
      <c r="O77" s="125">
        <f>'Results Input'!P44</f>
        <v>0</v>
      </c>
      <c r="P77" s="125">
        <f>'Results Input'!Q44</f>
        <v>0</v>
      </c>
      <c r="Q77" s="126">
        <f>'Results Input'!R44</f>
        <v>0</v>
      </c>
      <c r="R77" s="124" t="str">
        <f>'Results Input'!S44</f>
        <v>np</v>
      </c>
      <c r="S77" s="125">
        <f>'Results Input'!T44</f>
        <v>0</v>
      </c>
      <c r="T77" s="125">
        <f>'Results Input'!U44</f>
        <v>0</v>
      </c>
      <c r="U77" s="126">
        <f>'Results Input'!V44</f>
        <v>0</v>
      </c>
      <c r="V77" s="124" t="str">
        <f>'Results Input'!W44</f>
        <v>np</v>
      </c>
      <c r="W77" s="125">
        <f>'Results Input'!X44</f>
        <v>0</v>
      </c>
      <c r="X77" s="125">
        <f>'Results Input'!Y44</f>
        <v>0</v>
      </c>
      <c r="Y77" s="126">
        <f>'Results Input'!Z44</f>
        <v>0</v>
      </c>
      <c r="Z77" s="124" t="str">
        <f>'Results Input'!AA44</f>
        <v>np</v>
      </c>
      <c r="AA77" s="125">
        <f>'Results Input'!AB44</f>
        <v>0</v>
      </c>
      <c r="AB77" s="125">
        <f>'Results Input'!AC44</f>
        <v>0</v>
      </c>
      <c r="AC77" s="126">
        <f>'Results Input'!AD44</f>
        <v>0</v>
      </c>
    </row>
    <row r="78" spans="1:29" x14ac:dyDescent="0.2">
      <c r="A78" s="217"/>
      <c r="B78" s="224"/>
      <c r="C78" s="224"/>
      <c r="D78" s="224"/>
      <c r="E78" s="220"/>
      <c r="F78" s="210" t="str">
        <f>Swimmers!G41</f>
        <v xml:space="preserve"> </v>
      </c>
      <c r="G78" s="211"/>
      <c r="H78" s="211"/>
      <c r="I78" s="212"/>
      <c r="J78" s="210" t="str">
        <f>Swimmers!K41</f>
        <v xml:space="preserve"> </v>
      </c>
      <c r="K78" s="211"/>
      <c r="L78" s="211"/>
      <c r="M78" s="212"/>
      <c r="N78" s="210" t="str">
        <f>Swimmers!O41</f>
        <v xml:space="preserve"> </v>
      </c>
      <c r="O78" s="211"/>
      <c r="P78" s="211"/>
      <c r="Q78" s="212"/>
      <c r="R78" s="210" t="str">
        <f>Swimmers!S41</f>
        <v xml:space="preserve"> </v>
      </c>
      <c r="S78" s="211"/>
      <c r="T78" s="211"/>
      <c r="U78" s="212"/>
      <c r="V78" s="210" t="str">
        <f>Swimmers!W41</f>
        <v xml:space="preserve"> </v>
      </c>
      <c r="W78" s="211"/>
      <c r="X78" s="211"/>
      <c r="Y78" s="212"/>
      <c r="Z78" s="210" t="str">
        <f>Swimmers!AA41</f>
        <v xml:space="preserve"> </v>
      </c>
      <c r="AA78" s="211"/>
      <c r="AB78" s="211"/>
      <c r="AC78" s="212"/>
    </row>
    <row r="79" spans="1:29" x14ac:dyDescent="0.2">
      <c r="A79" s="216">
        <f>'Results Input'!A45</f>
        <v>39</v>
      </c>
      <c r="B79" s="222" t="str">
        <f>'Results Input'!C45</f>
        <v>15/u</v>
      </c>
      <c r="C79" s="222" t="str">
        <f>'Results Input'!D45</f>
        <v>100m</v>
      </c>
      <c r="D79" s="222" t="str">
        <f>'Results Input'!E45</f>
        <v>Freestyle</v>
      </c>
      <c r="E79" s="219" t="str">
        <f>'Results Input'!F45</f>
        <v>Open/Male</v>
      </c>
      <c r="F79" s="124" t="str">
        <f>'Results Input'!G45</f>
        <v>np</v>
      </c>
      <c r="G79" s="125">
        <f>'Results Input'!H45</f>
        <v>0</v>
      </c>
      <c r="H79" s="125">
        <f>'Results Input'!I45</f>
        <v>0</v>
      </c>
      <c r="I79" s="126">
        <f>'Results Input'!J45</f>
        <v>0</v>
      </c>
      <c r="J79" s="124" t="str">
        <f>'Results Input'!K45</f>
        <v>np</v>
      </c>
      <c r="K79" s="125">
        <f>'Results Input'!L45</f>
        <v>0</v>
      </c>
      <c r="L79" s="125">
        <f>'Results Input'!M45</f>
        <v>0</v>
      </c>
      <c r="M79" s="126">
        <f>'Results Input'!N45</f>
        <v>0</v>
      </c>
      <c r="N79" s="124" t="str">
        <f>'Results Input'!O45</f>
        <v>np</v>
      </c>
      <c r="O79" s="125">
        <f>'Results Input'!P45</f>
        <v>0</v>
      </c>
      <c r="P79" s="125">
        <f>'Results Input'!Q45</f>
        <v>0</v>
      </c>
      <c r="Q79" s="126">
        <f>'Results Input'!R45</f>
        <v>0</v>
      </c>
      <c r="R79" s="124" t="str">
        <f>'Results Input'!S45</f>
        <v>np</v>
      </c>
      <c r="S79" s="125">
        <f>'Results Input'!T45</f>
        <v>0</v>
      </c>
      <c r="T79" s="125">
        <f>'Results Input'!U45</f>
        <v>0</v>
      </c>
      <c r="U79" s="126">
        <f>'Results Input'!V45</f>
        <v>0</v>
      </c>
      <c r="V79" s="124" t="str">
        <f>'Results Input'!W45</f>
        <v>np</v>
      </c>
      <c r="W79" s="125">
        <f>'Results Input'!X45</f>
        <v>0</v>
      </c>
      <c r="X79" s="125">
        <f>'Results Input'!Y45</f>
        <v>0</v>
      </c>
      <c r="Y79" s="126">
        <f>'Results Input'!Z45</f>
        <v>0</v>
      </c>
      <c r="Z79" s="124" t="str">
        <f>'Results Input'!AA45</f>
        <v>np</v>
      </c>
      <c r="AA79" s="125">
        <f>'Results Input'!AB45</f>
        <v>0</v>
      </c>
      <c r="AB79" s="125">
        <f>'Results Input'!AC45</f>
        <v>0</v>
      </c>
      <c r="AC79" s="126">
        <f>'Results Input'!AD45</f>
        <v>0</v>
      </c>
    </row>
    <row r="80" spans="1:29" x14ac:dyDescent="0.2">
      <c r="A80" s="218"/>
      <c r="B80" s="223"/>
      <c r="C80" s="223"/>
      <c r="D80" s="223"/>
      <c r="E80" s="221"/>
      <c r="F80" s="213" t="str">
        <f>Swimmers!G42</f>
        <v xml:space="preserve"> </v>
      </c>
      <c r="G80" s="214"/>
      <c r="H80" s="214"/>
      <c r="I80" s="215"/>
      <c r="J80" s="213" t="str">
        <f>Swimmers!K42</f>
        <v xml:space="preserve"> </v>
      </c>
      <c r="K80" s="214"/>
      <c r="L80" s="214"/>
      <c r="M80" s="215"/>
      <c r="N80" s="213" t="str">
        <f>Swimmers!O42</f>
        <v xml:space="preserve"> </v>
      </c>
      <c r="O80" s="214"/>
      <c r="P80" s="214"/>
      <c r="Q80" s="215"/>
      <c r="R80" s="213" t="str">
        <f>Swimmers!S42</f>
        <v xml:space="preserve"> </v>
      </c>
      <c r="S80" s="214"/>
      <c r="T80" s="214"/>
      <c r="U80" s="215"/>
      <c r="V80" s="213" t="str">
        <f>Swimmers!W42</f>
        <v xml:space="preserve"> </v>
      </c>
      <c r="W80" s="214"/>
      <c r="X80" s="214"/>
      <c r="Y80" s="215"/>
      <c r="Z80" s="213" t="str">
        <f>Swimmers!AA42</f>
        <v xml:space="preserve"> </v>
      </c>
      <c r="AA80" s="214"/>
      <c r="AB80" s="214"/>
      <c r="AC80" s="215"/>
    </row>
    <row r="81" spans="1:29" x14ac:dyDescent="0.2">
      <c r="A81" s="216">
        <f>'Results Input'!A46</f>
        <v>40</v>
      </c>
      <c r="B81" s="222" t="str">
        <f>'Results Input'!C46</f>
        <v>15/u</v>
      </c>
      <c r="C81" s="222" t="str">
        <f>'Results Input'!D46</f>
        <v>100m</v>
      </c>
      <c r="D81" s="222" t="str">
        <f>'Results Input'!E46</f>
        <v>Freestyle</v>
      </c>
      <c r="E81" s="219" t="str">
        <f>'Results Input'!F46</f>
        <v>Female</v>
      </c>
      <c r="F81" s="124" t="str">
        <f>'Results Input'!G46</f>
        <v>np</v>
      </c>
      <c r="G81" s="125">
        <f>'Results Input'!H46</f>
        <v>0</v>
      </c>
      <c r="H81" s="125">
        <f>'Results Input'!I46</f>
        <v>0</v>
      </c>
      <c r="I81" s="126">
        <f>'Results Input'!J46</f>
        <v>0</v>
      </c>
      <c r="J81" s="124" t="str">
        <f>'Results Input'!K46</f>
        <v>np</v>
      </c>
      <c r="K81" s="125">
        <f>'Results Input'!L46</f>
        <v>0</v>
      </c>
      <c r="L81" s="125">
        <f>'Results Input'!M46</f>
        <v>0</v>
      </c>
      <c r="M81" s="126">
        <f>'Results Input'!N46</f>
        <v>0</v>
      </c>
      <c r="N81" s="124" t="str">
        <f>'Results Input'!O46</f>
        <v>np</v>
      </c>
      <c r="O81" s="125">
        <f>'Results Input'!P46</f>
        <v>0</v>
      </c>
      <c r="P81" s="125">
        <f>'Results Input'!Q46</f>
        <v>0</v>
      </c>
      <c r="Q81" s="126">
        <f>'Results Input'!R46</f>
        <v>0</v>
      </c>
      <c r="R81" s="124" t="str">
        <f>'Results Input'!S46</f>
        <v>np</v>
      </c>
      <c r="S81" s="125">
        <f>'Results Input'!T46</f>
        <v>0</v>
      </c>
      <c r="T81" s="125">
        <f>'Results Input'!U46</f>
        <v>0</v>
      </c>
      <c r="U81" s="126">
        <f>'Results Input'!V46</f>
        <v>0</v>
      </c>
      <c r="V81" s="124" t="str">
        <f>'Results Input'!W46</f>
        <v>np</v>
      </c>
      <c r="W81" s="125">
        <f>'Results Input'!X46</f>
        <v>0</v>
      </c>
      <c r="X81" s="125">
        <f>'Results Input'!Y46</f>
        <v>0</v>
      </c>
      <c r="Y81" s="126">
        <f>'Results Input'!Z46</f>
        <v>0</v>
      </c>
      <c r="Z81" s="124" t="str">
        <f>'Results Input'!AA46</f>
        <v>np</v>
      </c>
      <c r="AA81" s="125">
        <f>'Results Input'!AB46</f>
        <v>0</v>
      </c>
      <c r="AB81" s="125">
        <f>'Results Input'!AC46</f>
        <v>0</v>
      </c>
      <c r="AC81" s="126">
        <f>'Results Input'!AD46</f>
        <v>0</v>
      </c>
    </row>
    <row r="82" spans="1:29" x14ac:dyDescent="0.2">
      <c r="A82" s="217"/>
      <c r="B82" s="224"/>
      <c r="C82" s="224"/>
      <c r="D82" s="224"/>
      <c r="E82" s="220"/>
      <c r="F82" s="210" t="str">
        <f>Swimmers!G43</f>
        <v xml:space="preserve"> </v>
      </c>
      <c r="G82" s="211"/>
      <c r="H82" s="211"/>
      <c r="I82" s="212"/>
      <c r="J82" s="210" t="str">
        <f>Swimmers!K43</f>
        <v xml:space="preserve"> </v>
      </c>
      <c r="K82" s="211"/>
      <c r="L82" s="211"/>
      <c r="M82" s="212"/>
      <c r="N82" s="210" t="str">
        <f>Swimmers!O43</f>
        <v xml:space="preserve"> </v>
      </c>
      <c r="O82" s="211"/>
      <c r="P82" s="211"/>
      <c r="Q82" s="212"/>
      <c r="R82" s="210" t="str">
        <f>Swimmers!S43</f>
        <v xml:space="preserve"> </v>
      </c>
      <c r="S82" s="211"/>
      <c r="T82" s="211"/>
      <c r="U82" s="212"/>
      <c r="V82" s="210" t="str">
        <f>Swimmers!W43</f>
        <v xml:space="preserve"> </v>
      </c>
      <c r="W82" s="211"/>
      <c r="X82" s="211"/>
      <c r="Y82" s="212"/>
      <c r="Z82" s="210" t="str">
        <f>Swimmers!AA43</f>
        <v xml:space="preserve"> </v>
      </c>
      <c r="AA82" s="211"/>
      <c r="AB82" s="211"/>
      <c r="AC82" s="212"/>
    </row>
    <row r="83" spans="1:29" x14ac:dyDescent="0.2">
      <c r="A83" s="216">
        <f>'Results Input'!A47</f>
        <v>41</v>
      </c>
      <c r="B83" s="222" t="str">
        <f>'Results Input'!C47</f>
        <v>11/u</v>
      </c>
      <c r="C83" s="222" t="str">
        <f>'Results Input'!D47</f>
        <v>50m</v>
      </c>
      <c r="D83" s="222" t="str">
        <f>'Results Input'!E47</f>
        <v>Butterfly</v>
      </c>
      <c r="E83" s="219" t="str">
        <f>'Results Input'!F47</f>
        <v>Open/Male</v>
      </c>
      <c r="F83" s="124" t="str">
        <f>'Results Input'!G47</f>
        <v>np</v>
      </c>
      <c r="G83" s="125">
        <f>'Results Input'!H47</f>
        <v>0</v>
      </c>
      <c r="H83" s="125">
        <f>'Results Input'!I47</f>
        <v>0</v>
      </c>
      <c r="I83" s="126">
        <f>'Results Input'!J47</f>
        <v>0</v>
      </c>
      <c r="J83" s="124" t="str">
        <f>'Results Input'!K47</f>
        <v>np</v>
      </c>
      <c r="K83" s="125">
        <f>'Results Input'!L47</f>
        <v>0</v>
      </c>
      <c r="L83" s="125">
        <f>'Results Input'!M47</f>
        <v>0</v>
      </c>
      <c r="M83" s="126">
        <f>'Results Input'!N47</f>
        <v>0</v>
      </c>
      <c r="N83" s="124" t="str">
        <f>'Results Input'!O47</f>
        <v>np</v>
      </c>
      <c r="O83" s="125">
        <f>'Results Input'!P47</f>
        <v>0</v>
      </c>
      <c r="P83" s="125">
        <f>'Results Input'!Q47</f>
        <v>0</v>
      </c>
      <c r="Q83" s="126">
        <f>'Results Input'!R47</f>
        <v>0</v>
      </c>
      <c r="R83" s="124" t="str">
        <f>'Results Input'!S47</f>
        <v>np</v>
      </c>
      <c r="S83" s="125">
        <f>'Results Input'!T47</f>
        <v>0</v>
      </c>
      <c r="T83" s="125">
        <f>'Results Input'!U47</f>
        <v>0</v>
      </c>
      <c r="U83" s="126">
        <f>'Results Input'!V47</f>
        <v>0</v>
      </c>
      <c r="V83" s="124" t="str">
        <f>'Results Input'!W47</f>
        <v>np</v>
      </c>
      <c r="W83" s="125">
        <f>'Results Input'!X47</f>
        <v>0</v>
      </c>
      <c r="X83" s="125">
        <f>'Results Input'!Y47</f>
        <v>0</v>
      </c>
      <c r="Y83" s="126">
        <f>'Results Input'!Z47</f>
        <v>0</v>
      </c>
      <c r="Z83" s="124" t="str">
        <f>'Results Input'!AA47</f>
        <v>np</v>
      </c>
      <c r="AA83" s="125">
        <f>'Results Input'!AB47</f>
        <v>0</v>
      </c>
      <c r="AB83" s="125">
        <f>'Results Input'!AC47</f>
        <v>0</v>
      </c>
      <c r="AC83" s="126">
        <f>'Results Input'!AD47</f>
        <v>0</v>
      </c>
    </row>
    <row r="84" spans="1:29" x14ac:dyDescent="0.2">
      <c r="A84" s="217"/>
      <c r="B84" s="224"/>
      <c r="C84" s="224"/>
      <c r="D84" s="224"/>
      <c r="E84" s="220"/>
      <c r="F84" s="210" t="str">
        <f>Swimmers!G44</f>
        <v xml:space="preserve"> </v>
      </c>
      <c r="G84" s="211"/>
      <c r="H84" s="211"/>
      <c r="I84" s="212"/>
      <c r="J84" s="210" t="str">
        <f>Swimmers!K44</f>
        <v xml:space="preserve"> </v>
      </c>
      <c r="K84" s="211"/>
      <c r="L84" s="211"/>
      <c r="M84" s="212"/>
      <c r="N84" s="210" t="str">
        <f>Swimmers!O44</f>
        <v xml:space="preserve"> </v>
      </c>
      <c r="O84" s="211"/>
      <c r="P84" s="211"/>
      <c r="Q84" s="212"/>
      <c r="R84" s="210" t="str">
        <f>Swimmers!S44</f>
        <v xml:space="preserve"> </v>
      </c>
      <c r="S84" s="211"/>
      <c r="T84" s="211"/>
      <c r="U84" s="212"/>
      <c r="V84" s="210" t="str">
        <f>Swimmers!W44</f>
        <v xml:space="preserve"> </v>
      </c>
      <c r="W84" s="211"/>
      <c r="X84" s="211"/>
      <c r="Y84" s="212"/>
      <c r="Z84" s="210" t="str">
        <f>Swimmers!AA44</f>
        <v xml:space="preserve"> </v>
      </c>
      <c r="AA84" s="211"/>
      <c r="AB84" s="211"/>
      <c r="AC84" s="212"/>
    </row>
    <row r="85" spans="1:29" x14ac:dyDescent="0.2">
      <c r="A85" s="216">
        <f>'Results Input'!A48</f>
        <v>42</v>
      </c>
      <c r="B85" s="222" t="str">
        <f>'Results Input'!C48</f>
        <v>11/u</v>
      </c>
      <c r="C85" s="222" t="str">
        <f>'Results Input'!D48</f>
        <v>50m</v>
      </c>
      <c r="D85" s="222" t="str">
        <f>'Results Input'!E48</f>
        <v>Butterfly</v>
      </c>
      <c r="E85" s="219" t="str">
        <f>'Results Input'!F48</f>
        <v>Female</v>
      </c>
      <c r="F85" s="124" t="str">
        <f>'Results Input'!G48</f>
        <v>np</v>
      </c>
      <c r="G85" s="125">
        <f>'Results Input'!H48</f>
        <v>0</v>
      </c>
      <c r="H85" s="125">
        <f>'Results Input'!I48</f>
        <v>0</v>
      </c>
      <c r="I85" s="126">
        <f>'Results Input'!J48</f>
        <v>0</v>
      </c>
      <c r="J85" s="124" t="str">
        <f>'Results Input'!K48</f>
        <v>np</v>
      </c>
      <c r="K85" s="125">
        <f>'Results Input'!L48</f>
        <v>0</v>
      </c>
      <c r="L85" s="125">
        <f>'Results Input'!M48</f>
        <v>0</v>
      </c>
      <c r="M85" s="126">
        <f>'Results Input'!N48</f>
        <v>0</v>
      </c>
      <c r="N85" s="124" t="str">
        <f>'Results Input'!O48</f>
        <v>np</v>
      </c>
      <c r="O85" s="125">
        <f>'Results Input'!P48</f>
        <v>0</v>
      </c>
      <c r="P85" s="125">
        <f>'Results Input'!Q48</f>
        <v>0</v>
      </c>
      <c r="Q85" s="126">
        <f>'Results Input'!R48</f>
        <v>0</v>
      </c>
      <c r="R85" s="124" t="str">
        <f>'Results Input'!S48</f>
        <v>np</v>
      </c>
      <c r="S85" s="125">
        <f>'Results Input'!T48</f>
        <v>0</v>
      </c>
      <c r="T85" s="125">
        <f>'Results Input'!U48</f>
        <v>0</v>
      </c>
      <c r="U85" s="126">
        <f>'Results Input'!V48</f>
        <v>0</v>
      </c>
      <c r="V85" s="124" t="str">
        <f>'Results Input'!W48</f>
        <v>np</v>
      </c>
      <c r="W85" s="125">
        <f>'Results Input'!X48</f>
        <v>0</v>
      </c>
      <c r="X85" s="125">
        <f>'Results Input'!Y48</f>
        <v>0</v>
      </c>
      <c r="Y85" s="126">
        <f>'Results Input'!Z48</f>
        <v>0</v>
      </c>
      <c r="Z85" s="124" t="str">
        <f>'Results Input'!AA48</f>
        <v>np</v>
      </c>
      <c r="AA85" s="125">
        <f>'Results Input'!AB48</f>
        <v>0</v>
      </c>
      <c r="AB85" s="125">
        <f>'Results Input'!AC48</f>
        <v>0</v>
      </c>
      <c r="AC85" s="126">
        <f>'Results Input'!AD48</f>
        <v>0</v>
      </c>
    </row>
    <row r="86" spans="1:29" x14ac:dyDescent="0.2">
      <c r="A86" s="217"/>
      <c r="B86" s="224"/>
      <c r="C86" s="224"/>
      <c r="D86" s="224"/>
      <c r="E86" s="220"/>
      <c r="F86" s="210" t="str">
        <f>Swimmers!G45</f>
        <v xml:space="preserve"> </v>
      </c>
      <c r="G86" s="211"/>
      <c r="H86" s="211"/>
      <c r="I86" s="212"/>
      <c r="J86" s="210" t="str">
        <f>Swimmers!K45</f>
        <v xml:space="preserve"> </v>
      </c>
      <c r="K86" s="211"/>
      <c r="L86" s="211"/>
      <c r="M86" s="212"/>
      <c r="N86" s="210" t="str">
        <f>Swimmers!O45</f>
        <v xml:space="preserve"> </v>
      </c>
      <c r="O86" s="211"/>
      <c r="P86" s="211"/>
      <c r="Q86" s="212"/>
      <c r="R86" s="210" t="str">
        <f>Swimmers!S45</f>
        <v xml:space="preserve"> </v>
      </c>
      <c r="S86" s="211"/>
      <c r="T86" s="211"/>
      <c r="U86" s="212"/>
      <c r="V86" s="210" t="str">
        <f>Swimmers!W45</f>
        <v xml:space="preserve"> </v>
      </c>
      <c r="W86" s="211"/>
      <c r="X86" s="211"/>
      <c r="Y86" s="212"/>
      <c r="Z86" s="210" t="str">
        <f>Swimmers!AA45</f>
        <v xml:space="preserve"> </v>
      </c>
      <c r="AA86" s="211"/>
      <c r="AB86" s="211"/>
      <c r="AC86" s="212"/>
    </row>
    <row r="87" spans="1:29" x14ac:dyDescent="0.2">
      <c r="A87" s="216">
        <f>'Results Input'!A49</f>
        <v>43</v>
      </c>
      <c r="B87" s="222" t="str">
        <f>'Results Input'!C49</f>
        <v>13/u</v>
      </c>
      <c r="C87" s="222" t="str">
        <f>'Results Input'!D49</f>
        <v>100m</v>
      </c>
      <c r="D87" s="222" t="str">
        <f>'Results Input'!E49</f>
        <v>Freestyle</v>
      </c>
      <c r="E87" s="219" t="str">
        <f>'Results Input'!F49</f>
        <v>Open/Male</v>
      </c>
      <c r="F87" s="124" t="str">
        <f>'Results Input'!G49</f>
        <v>np</v>
      </c>
      <c r="G87" s="125">
        <f>'Results Input'!H49</f>
        <v>0</v>
      </c>
      <c r="H87" s="125">
        <f>'Results Input'!I49</f>
        <v>0</v>
      </c>
      <c r="I87" s="126">
        <f>'Results Input'!J49</f>
        <v>0</v>
      </c>
      <c r="J87" s="124" t="str">
        <f>'Results Input'!K49</f>
        <v>np</v>
      </c>
      <c r="K87" s="125">
        <f>'Results Input'!L49</f>
        <v>0</v>
      </c>
      <c r="L87" s="125">
        <f>'Results Input'!M49</f>
        <v>0</v>
      </c>
      <c r="M87" s="126">
        <f>'Results Input'!N49</f>
        <v>0</v>
      </c>
      <c r="N87" s="124" t="str">
        <f>'Results Input'!O49</f>
        <v>np</v>
      </c>
      <c r="O87" s="125">
        <f>'Results Input'!P49</f>
        <v>0</v>
      </c>
      <c r="P87" s="125">
        <f>'Results Input'!Q49</f>
        <v>0</v>
      </c>
      <c r="Q87" s="126">
        <f>'Results Input'!R49</f>
        <v>0</v>
      </c>
      <c r="R87" s="124" t="str">
        <f>'Results Input'!S49</f>
        <v>np</v>
      </c>
      <c r="S87" s="125">
        <f>'Results Input'!T49</f>
        <v>0</v>
      </c>
      <c r="T87" s="125">
        <f>'Results Input'!U49</f>
        <v>0</v>
      </c>
      <c r="U87" s="126">
        <f>'Results Input'!V49</f>
        <v>0</v>
      </c>
      <c r="V87" s="124" t="str">
        <f>'Results Input'!W49</f>
        <v>np</v>
      </c>
      <c r="W87" s="125">
        <f>'Results Input'!X49</f>
        <v>0</v>
      </c>
      <c r="X87" s="125">
        <f>'Results Input'!Y49</f>
        <v>0</v>
      </c>
      <c r="Y87" s="126">
        <f>'Results Input'!Z49</f>
        <v>0</v>
      </c>
      <c r="Z87" s="124" t="str">
        <f>'Results Input'!AA49</f>
        <v>np</v>
      </c>
      <c r="AA87" s="125">
        <f>'Results Input'!AB49</f>
        <v>0</v>
      </c>
      <c r="AB87" s="125">
        <f>'Results Input'!AC49</f>
        <v>0</v>
      </c>
      <c r="AC87" s="126">
        <f>'Results Input'!AD49</f>
        <v>0</v>
      </c>
    </row>
    <row r="88" spans="1:29" x14ac:dyDescent="0.2">
      <c r="A88" s="217"/>
      <c r="B88" s="224"/>
      <c r="C88" s="224"/>
      <c r="D88" s="224"/>
      <c r="E88" s="220"/>
      <c r="F88" s="210" t="str">
        <f>Swimmers!G46</f>
        <v xml:space="preserve"> </v>
      </c>
      <c r="G88" s="211"/>
      <c r="H88" s="211"/>
      <c r="I88" s="212"/>
      <c r="J88" s="210" t="str">
        <f>Swimmers!K46</f>
        <v xml:space="preserve"> </v>
      </c>
      <c r="K88" s="211"/>
      <c r="L88" s="211"/>
      <c r="M88" s="212"/>
      <c r="N88" s="210" t="str">
        <f>Swimmers!O46</f>
        <v xml:space="preserve"> </v>
      </c>
      <c r="O88" s="211"/>
      <c r="P88" s="211"/>
      <c r="Q88" s="212"/>
      <c r="R88" s="210" t="str">
        <f>Swimmers!S46</f>
        <v xml:space="preserve"> </v>
      </c>
      <c r="S88" s="211"/>
      <c r="T88" s="211"/>
      <c r="U88" s="212"/>
      <c r="V88" s="210" t="str">
        <f>Swimmers!W46</f>
        <v xml:space="preserve"> </v>
      </c>
      <c r="W88" s="211"/>
      <c r="X88" s="211"/>
      <c r="Y88" s="212"/>
      <c r="Z88" s="210" t="str">
        <f>Swimmers!AA46</f>
        <v xml:space="preserve"> </v>
      </c>
      <c r="AA88" s="211"/>
      <c r="AB88" s="211"/>
      <c r="AC88" s="212"/>
    </row>
    <row r="89" spans="1:29" x14ac:dyDescent="0.2">
      <c r="A89" s="216">
        <f>'Results Input'!A50</f>
        <v>44</v>
      </c>
      <c r="B89" s="222" t="str">
        <f>'Results Input'!C50</f>
        <v>13/u</v>
      </c>
      <c r="C89" s="222" t="str">
        <f>'Results Input'!D50</f>
        <v>100m</v>
      </c>
      <c r="D89" s="222" t="str">
        <f>'Results Input'!E50</f>
        <v>Freestyle</v>
      </c>
      <c r="E89" s="219" t="str">
        <f>'Results Input'!F50</f>
        <v>Female</v>
      </c>
      <c r="F89" s="124" t="str">
        <f>'Results Input'!G50</f>
        <v>np</v>
      </c>
      <c r="G89" s="125">
        <f>'Results Input'!H50</f>
        <v>0</v>
      </c>
      <c r="H89" s="125">
        <f>'Results Input'!I50</f>
        <v>0</v>
      </c>
      <c r="I89" s="126">
        <f>'Results Input'!J50</f>
        <v>0</v>
      </c>
      <c r="J89" s="124" t="str">
        <f>'Results Input'!K50</f>
        <v>np</v>
      </c>
      <c r="K89" s="125">
        <f>'Results Input'!L50</f>
        <v>0</v>
      </c>
      <c r="L89" s="125">
        <f>'Results Input'!M50</f>
        <v>0</v>
      </c>
      <c r="M89" s="126">
        <f>'Results Input'!N50</f>
        <v>0</v>
      </c>
      <c r="N89" s="124" t="str">
        <f>'Results Input'!O50</f>
        <v>np</v>
      </c>
      <c r="O89" s="125">
        <f>'Results Input'!P50</f>
        <v>0</v>
      </c>
      <c r="P89" s="125">
        <f>'Results Input'!Q50</f>
        <v>0</v>
      </c>
      <c r="Q89" s="126">
        <f>'Results Input'!R50</f>
        <v>0</v>
      </c>
      <c r="R89" s="124" t="str">
        <f>'Results Input'!S50</f>
        <v>np</v>
      </c>
      <c r="S89" s="125">
        <f>'Results Input'!T50</f>
        <v>0</v>
      </c>
      <c r="T89" s="125">
        <f>'Results Input'!U50</f>
        <v>0</v>
      </c>
      <c r="U89" s="126">
        <f>'Results Input'!V50</f>
        <v>0</v>
      </c>
      <c r="V89" s="124" t="str">
        <f>'Results Input'!W50</f>
        <v>np</v>
      </c>
      <c r="W89" s="125">
        <f>'Results Input'!X50</f>
        <v>0</v>
      </c>
      <c r="X89" s="125">
        <f>'Results Input'!Y50</f>
        <v>0</v>
      </c>
      <c r="Y89" s="126">
        <f>'Results Input'!Z50</f>
        <v>0</v>
      </c>
      <c r="Z89" s="124" t="str">
        <f>'Results Input'!AA50</f>
        <v>np</v>
      </c>
      <c r="AA89" s="125">
        <f>'Results Input'!AB50</f>
        <v>0</v>
      </c>
      <c r="AB89" s="125">
        <f>'Results Input'!AC50</f>
        <v>0</v>
      </c>
      <c r="AC89" s="126">
        <f>'Results Input'!AD50</f>
        <v>0</v>
      </c>
    </row>
    <row r="90" spans="1:29" x14ac:dyDescent="0.2">
      <c r="A90" s="217"/>
      <c r="B90" s="224"/>
      <c r="C90" s="224"/>
      <c r="D90" s="224"/>
      <c r="E90" s="220"/>
      <c r="F90" s="210" t="str">
        <f>Swimmers!G47</f>
        <v xml:space="preserve"> </v>
      </c>
      <c r="G90" s="211"/>
      <c r="H90" s="211"/>
      <c r="I90" s="212"/>
      <c r="J90" s="210" t="str">
        <f>Swimmers!K47</f>
        <v xml:space="preserve"> </v>
      </c>
      <c r="K90" s="211"/>
      <c r="L90" s="211"/>
      <c r="M90" s="212"/>
      <c r="N90" s="210" t="str">
        <f>Swimmers!O47</f>
        <v xml:space="preserve"> </v>
      </c>
      <c r="O90" s="211"/>
      <c r="P90" s="211"/>
      <c r="Q90" s="212"/>
      <c r="R90" s="210" t="str">
        <f>Swimmers!S47</f>
        <v xml:space="preserve"> </v>
      </c>
      <c r="S90" s="211"/>
      <c r="T90" s="211"/>
      <c r="U90" s="212"/>
      <c r="V90" s="210" t="str">
        <f>Swimmers!W47</f>
        <v xml:space="preserve"> </v>
      </c>
      <c r="W90" s="211"/>
      <c r="X90" s="211"/>
      <c r="Y90" s="212"/>
      <c r="Z90" s="210" t="str">
        <f>Swimmers!AA47</f>
        <v xml:space="preserve"> </v>
      </c>
      <c r="AA90" s="211"/>
      <c r="AB90" s="211"/>
      <c r="AC90" s="212"/>
    </row>
    <row r="91" spans="1:29" x14ac:dyDescent="0.2">
      <c r="A91" s="216">
        <f>'Results Input'!A51</f>
        <v>45</v>
      </c>
      <c r="B91" s="222" t="str">
        <f>'Results Input'!C51</f>
        <v>Open</v>
      </c>
      <c r="C91" s="222" t="str">
        <f>'Results Input'!D51</f>
        <v>100m</v>
      </c>
      <c r="D91" s="222" t="str">
        <f>'Results Input'!E51</f>
        <v>Breaststroke</v>
      </c>
      <c r="E91" s="219" t="str">
        <f>'Results Input'!F51</f>
        <v>Open/Male</v>
      </c>
      <c r="F91" s="124" t="str">
        <f>'Results Input'!G51</f>
        <v>np</v>
      </c>
      <c r="G91" s="125">
        <f>'Results Input'!H51</f>
        <v>0</v>
      </c>
      <c r="H91" s="125">
        <f>'Results Input'!I51</f>
        <v>0</v>
      </c>
      <c r="I91" s="126">
        <f>'Results Input'!J51</f>
        <v>0</v>
      </c>
      <c r="J91" s="124" t="str">
        <f>'Results Input'!K51</f>
        <v>np</v>
      </c>
      <c r="K91" s="125">
        <f>'Results Input'!L51</f>
        <v>0</v>
      </c>
      <c r="L91" s="125">
        <f>'Results Input'!M51</f>
        <v>0</v>
      </c>
      <c r="M91" s="126">
        <f>'Results Input'!N51</f>
        <v>0</v>
      </c>
      <c r="N91" s="124" t="str">
        <f>'Results Input'!O51</f>
        <v>np</v>
      </c>
      <c r="O91" s="125">
        <f>'Results Input'!P51</f>
        <v>0</v>
      </c>
      <c r="P91" s="125">
        <f>'Results Input'!Q51</f>
        <v>0</v>
      </c>
      <c r="Q91" s="126">
        <f>'Results Input'!R51</f>
        <v>0</v>
      </c>
      <c r="R91" s="124" t="str">
        <f>'Results Input'!S51</f>
        <v>np</v>
      </c>
      <c r="S91" s="125">
        <f>'Results Input'!T51</f>
        <v>0</v>
      </c>
      <c r="T91" s="125">
        <f>'Results Input'!U51</f>
        <v>0</v>
      </c>
      <c r="U91" s="126">
        <f>'Results Input'!V51</f>
        <v>0</v>
      </c>
      <c r="V91" s="124" t="str">
        <f>'Results Input'!W51</f>
        <v>np</v>
      </c>
      <c r="W91" s="125">
        <f>'Results Input'!X51</f>
        <v>0</v>
      </c>
      <c r="X91" s="125">
        <f>'Results Input'!Y51</f>
        <v>0</v>
      </c>
      <c r="Y91" s="126">
        <f>'Results Input'!Z51</f>
        <v>0</v>
      </c>
      <c r="Z91" s="124" t="str">
        <f>'Results Input'!AA51</f>
        <v>np</v>
      </c>
      <c r="AA91" s="125">
        <f>'Results Input'!AB51</f>
        <v>0</v>
      </c>
      <c r="AB91" s="125">
        <f>'Results Input'!AC51</f>
        <v>0</v>
      </c>
      <c r="AC91" s="126">
        <f>'Results Input'!AD51</f>
        <v>0</v>
      </c>
    </row>
    <row r="92" spans="1:29" x14ac:dyDescent="0.2">
      <c r="A92" s="217"/>
      <c r="B92" s="224"/>
      <c r="C92" s="224"/>
      <c r="D92" s="224"/>
      <c r="E92" s="220"/>
      <c r="F92" s="210" t="str">
        <f>Swimmers!G48</f>
        <v xml:space="preserve"> </v>
      </c>
      <c r="G92" s="211"/>
      <c r="H92" s="211"/>
      <c r="I92" s="212"/>
      <c r="J92" s="210" t="str">
        <f>Swimmers!K48</f>
        <v xml:space="preserve"> </v>
      </c>
      <c r="K92" s="211"/>
      <c r="L92" s="211"/>
      <c r="M92" s="212"/>
      <c r="N92" s="210" t="str">
        <f>Swimmers!O48</f>
        <v xml:space="preserve"> </v>
      </c>
      <c r="O92" s="211"/>
      <c r="P92" s="211"/>
      <c r="Q92" s="212"/>
      <c r="R92" s="210" t="str">
        <f>Swimmers!S48</f>
        <v xml:space="preserve"> </v>
      </c>
      <c r="S92" s="211"/>
      <c r="T92" s="211"/>
      <c r="U92" s="212"/>
      <c r="V92" s="210" t="str">
        <f>Swimmers!W48</f>
        <v xml:space="preserve"> </v>
      </c>
      <c r="W92" s="211"/>
      <c r="X92" s="211"/>
      <c r="Y92" s="212"/>
      <c r="Z92" s="210" t="str">
        <f>Swimmers!AA48</f>
        <v xml:space="preserve"> </v>
      </c>
      <c r="AA92" s="211"/>
      <c r="AB92" s="211"/>
      <c r="AC92" s="212"/>
    </row>
    <row r="93" spans="1:29" x14ac:dyDescent="0.2">
      <c r="A93" s="216">
        <f>'Results Input'!A52</f>
        <v>46</v>
      </c>
      <c r="B93" s="222" t="str">
        <f>'Results Input'!C52</f>
        <v>Open</v>
      </c>
      <c r="C93" s="222" t="str">
        <f>'Results Input'!D52</f>
        <v>100m</v>
      </c>
      <c r="D93" s="222" t="str">
        <f>'Results Input'!E52</f>
        <v>Breaststroke</v>
      </c>
      <c r="E93" s="219" t="str">
        <f>'Results Input'!F52</f>
        <v>Female</v>
      </c>
      <c r="F93" s="124" t="str">
        <f>'Results Input'!G52</f>
        <v>np</v>
      </c>
      <c r="G93" s="125">
        <f>'Results Input'!H52</f>
        <v>0</v>
      </c>
      <c r="H93" s="125">
        <f>'Results Input'!I52</f>
        <v>0</v>
      </c>
      <c r="I93" s="126">
        <f>'Results Input'!J52</f>
        <v>0</v>
      </c>
      <c r="J93" s="124" t="str">
        <f>'Results Input'!K52</f>
        <v>np</v>
      </c>
      <c r="K93" s="125">
        <f>'Results Input'!L52</f>
        <v>0</v>
      </c>
      <c r="L93" s="125">
        <f>'Results Input'!M52</f>
        <v>0</v>
      </c>
      <c r="M93" s="126">
        <f>'Results Input'!N52</f>
        <v>0</v>
      </c>
      <c r="N93" s="124" t="str">
        <f>'Results Input'!O52</f>
        <v>np</v>
      </c>
      <c r="O93" s="125">
        <f>'Results Input'!P52</f>
        <v>0</v>
      </c>
      <c r="P93" s="125">
        <f>'Results Input'!Q52</f>
        <v>0</v>
      </c>
      <c r="Q93" s="126">
        <f>'Results Input'!R52</f>
        <v>0</v>
      </c>
      <c r="R93" s="124" t="str">
        <f>'Results Input'!S52</f>
        <v>np</v>
      </c>
      <c r="S93" s="125">
        <f>'Results Input'!T52</f>
        <v>0</v>
      </c>
      <c r="T93" s="125">
        <f>'Results Input'!U52</f>
        <v>0</v>
      </c>
      <c r="U93" s="126">
        <f>'Results Input'!V52</f>
        <v>0</v>
      </c>
      <c r="V93" s="124" t="str">
        <f>'Results Input'!W52</f>
        <v>np</v>
      </c>
      <c r="W93" s="125">
        <f>'Results Input'!X52</f>
        <v>0</v>
      </c>
      <c r="X93" s="125">
        <f>'Results Input'!Y52</f>
        <v>0</v>
      </c>
      <c r="Y93" s="126">
        <f>'Results Input'!Z52</f>
        <v>0</v>
      </c>
      <c r="Z93" s="124" t="str">
        <f>'Results Input'!AA52</f>
        <v>np</v>
      </c>
      <c r="AA93" s="125">
        <f>'Results Input'!AB52</f>
        <v>0</v>
      </c>
      <c r="AB93" s="125">
        <f>'Results Input'!AC52</f>
        <v>0</v>
      </c>
      <c r="AC93" s="126">
        <f>'Results Input'!AD52</f>
        <v>0</v>
      </c>
    </row>
    <row r="94" spans="1:29" x14ac:dyDescent="0.2">
      <c r="A94" s="217"/>
      <c r="B94" s="224"/>
      <c r="C94" s="224"/>
      <c r="D94" s="224"/>
      <c r="E94" s="220"/>
      <c r="F94" s="210" t="str">
        <f>Swimmers!G49</f>
        <v xml:space="preserve"> </v>
      </c>
      <c r="G94" s="211"/>
      <c r="H94" s="211"/>
      <c r="I94" s="212"/>
      <c r="J94" s="210" t="str">
        <f>Swimmers!K49</f>
        <v xml:space="preserve"> </v>
      </c>
      <c r="K94" s="211"/>
      <c r="L94" s="211"/>
      <c r="M94" s="212"/>
      <c r="N94" s="210" t="str">
        <f>Swimmers!O49</f>
        <v xml:space="preserve"> </v>
      </c>
      <c r="O94" s="211"/>
      <c r="P94" s="211"/>
      <c r="Q94" s="212"/>
      <c r="R94" s="210" t="str">
        <f>Swimmers!S49</f>
        <v xml:space="preserve"> </v>
      </c>
      <c r="S94" s="211"/>
      <c r="T94" s="211"/>
      <c r="U94" s="212"/>
      <c r="V94" s="210" t="str">
        <f>Swimmers!W49</f>
        <v xml:space="preserve"> </v>
      </c>
      <c r="W94" s="211"/>
      <c r="X94" s="211"/>
      <c r="Y94" s="212"/>
      <c r="Z94" s="210" t="str">
        <f>Swimmers!AA49</f>
        <v xml:space="preserve"> </v>
      </c>
      <c r="AA94" s="211"/>
      <c r="AB94" s="211"/>
      <c r="AC94" s="212"/>
    </row>
    <row r="95" spans="1:29" x14ac:dyDescent="0.2">
      <c r="A95" s="216">
        <f>'Results Input'!A53</f>
        <v>47</v>
      </c>
      <c r="B95" s="222" t="str">
        <f>'Results Input'!C53</f>
        <v>9 years</v>
      </c>
      <c r="C95" s="222" t="str">
        <f>'Results Input'!D53</f>
        <v>50m</v>
      </c>
      <c r="D95" s="222" t="str">
        <f>'Results Input'!E53</f>
        <v>Backstroke</v>
      </c>
      <c r="E95" s="219" t="str">
        <f>'Results Input'!F53</f>
        <v>Open/Male</v>
      </c>
      <c r="F95" s="124" t="str">
        <f>'Results Input'!G53</f>
        <v>np</v>
      </c>
      <c r="G95" s="125">
        <f>'Results Input'!H53</f>
        <v>0</v>
      </c>
      <c r="H95" s="125">
        <f>'Results Input'!I53</f>
        <v>0</v>
      </c>
      <c r="I95" s="126">
        <f>'Results Input'!J53</f>
        <v>0</v>
      </c>
      <c r="J95" s="124" t="str">
        <f>'Results Input'!K53</f>
        <v>np</v>
      </c>
      <c r="K95" s="125">
        <f>'Results Input'!L53</f>
        <v>0</v>
      </c>
      <c r="L95" s="125">
        <f>'Results Input'!M53</f>
        <v>0</v>
      </c>
      <c r="M95" s="126">
        <f>'Results Input'!N53</f>
        <v>0</v>
      </c>
      <c r="N95" s="124" t="str">
        <f>'Results Input'!O53</f>
        <v>np</v>
      </c>
      <c r="O95" s="125">
        <f>'Results Input'!P53</f>
        <v>0</v>
      </c>
      <c r="P95" s="125">
        <f>'Results Input'!Q53</f>
        <v>0</v>
      </c>
      <c r="Q95" s="126">
        <f>'Results Input'!R53</f>
        <v>0</v>
      </c>
      <c r="R95" s="124" t="str">
        <f>'Results Input'!S53</f>
        <v>np</v>
      </c>
      <c r="S95" s="125">
        <f>'Results Input'!T53</f>
        <v>0</v>
      </c>
      <c r="T95" s="125">
        <f>'Results Input'!U53</f>
        <v>0</v>
      </c>
      <c r="U95" s="126">
        <f>'Results Input'!V53</f>
        <v>0</v>
      </c>
      <c r="V95" s="124" t="str">
        <f>'Results Input'!W53</f>
        <v>np</v>
      </c>
      <c r="W95" s="125">
        <f>'Results Input'!X53</f>
        <v>0</v>
      </c>
      <c r="X95" s="125">
        <f>'Results Input'!Y53</f>
        <v>0</v>
      </c>
      <c r="Y95" s="126">
        <f>'Results Input'!Z53</f>
        <v>0</v>
      </c>
      <c r="Z95" s="124" t="str">
        <f>'Results Input'!AA53</f>
        <v>np</v>
      </c>
      <c r="AA95" s="125">
        <f>'Results Input'!AB53</f>
        <v>0</v>
      </c>
      <c r="AB95" s="125">
        <f>'Results Input'!AC53</f>
        <v>0</v>
      </c>
      <c r="AC95" s="126">
        <f>'Results Input'!AD53</f>
        <v>0</v>
      </c>
    </row>
    <row r="96" spans="1:29" x14ac:dyDescent="0.2">
      <c r="A96" s="217"/>
      <c r="B96" s="224"/>
      <c r="C96" s="224"/>
      <c r="D96" s="224"/>
      <c r="E96" s="220"/>
      <c r="F96" s="210" t="str">
        <f>Swimmers!G50</f>
        <v xml:space="preserve"> </v>
      </c>
      <c r="G96" s="211"/>
      <c r="H96" s="211"/>
      <c r="I96" s="212"/>
      <c r="J96" s="210" t="str">
        <f>Swimmers!K50</f>
        <v xml:space="preserve"> </v>
      </c>
      <c r="K96" s="211"/>
      <c r="L96" s="211"/>
      <c r="M96" s="212"/>
      <c r="N96" s="210" t="str">
        <f>Swimmers!O50</f>
        <v xml:space="preserve"> </v>
      </c>
      <c r="O96" s="211"/>
      <c r="P96" s="211"/>
      <c r="Q96" s="212"/>
      <c r="R96" s="210" t="str">
        <f>Swimmers!S50</f>
        <v xml:space="preserve"> </v>
      </c>
      <c r="S96" s="211"/>
      <c r="T96" s="211"/>
      <c r="U96" s="212"/>
      <c r="V96" s="210" t="str">
        <f>Swimmers!W50</f>
        <v xml:space="preserve"> </v>
      </c>
      <c r="W96" s="211"/>
      <c r="X96" s="211"/>
      <c r="Y96" s="212"/>
      <c r="Z96" s="210" t="str">
        <f>Swimmers!AA50</f>
        <v xml:space="preserve"> </v>
      </c>
      <c r="AA96" s="211"/>
      <c r="AB96" s="211"/>
      <c r="AC96" s="212"/>
    </row>
    <row r="97" spans="1:29" x14ac:dyDescent="0.2">
      <c r="A97" s="216">
        <f>'Results Input'!A54</f>
        <v>48</v>
      </c>
      <c r="B97" s="222" t="str">
        <f>'Results Input'!C54</f>
        <v>9 years</v>
      </c>
      <c r="C97" s="222" t="str">
        <f>'Results Input'!D54</f>
        <v>50m</v>
      </c>
      <c r="D97" s="222" t="str">
        <f>'Results Input'!E54</f>
        <v>Backstroke</v>
      </c>
      <c r="E97" s="219" t="str">
        <f>'Results Input'!F54</f>
        <v>Female</v>
      </c>
      <c r="F97" s="124" t="str">
        <f>'Results Input'!G54</f>
        <v>np</v>
      </c>
      <c r="G97" s="125">
        <f>'Results Input'!H54</f>
        <v>0</v>
      </c>
      <c r="H97" s="125">
        <f>'Results Input'!I54</f>
        <v>0</v>
      </c>
      <c r="I97" s="126">
        <f>'Results Input'!J54</f>
        <v>0</v>
      </c>
      <c r="J97" s="124" t="str">
        <f>'Results Input'!K54</f>
        <v>np</v>
      </c>
      <c r="K97" s="125">
        <f>'Results Input'!L54</f>
        <v>0</v>
      </c>
      <c r="L97" s="125">
        <f>'Results Input'!M54</f>
        <v>0</v>
      </c>
      <c r="M97" s="126">
        <f>'Results Input'!N54</f>
        <v>0</v>
      </c>
      <c r="N97" s="124" t="str">
        <f>'Results Input'!O54</f>
        <v>np</v>
      </c>
      <c r="O97" s="125">
        <f>'Results Input'!P54</f>
        <v>0</v>
      </c>
      <c r="P97" s="125">
        <f>'Results Input'!Q54</f>
        <v>0</v>
      </c>
      <c r="Q97" s="126">
        <f>'Results Input'!R54</f>
        <v>0</v>
      </c>
      <c r="R97" s="124" t="str">
        <f>'Results Input'!S54</f>
        <v>np</v>
      </c>
      <c r="S97" s="125">
        <f>'Results Input'!T54</f>
        <v>0</v>
      </c>
      <c r="T97" s="125">
        <f>'Results Input'!U54</f>
        <v>0</v>
      </c>
      <c r="U97" s="126">
        <f>'Results Input'!V54</f>
        <v>0</v>
      </c>
      <c r="V97" s="124" t="str">
        <f>'Results Input'!W54</f>
        <v>np</v>
      </c>
      <c r="W97" s="125">
        <f>'Results Input'!X54</f>
        <v>0</v>
      </c>
      <c r="X97" s="125">
        <f>'Results Input'!Y54</f>
        <v>0</v>
      </c>
      <c r="Y97" s="126">
        <f>'Results Input'!Z54</f>
        <v>0</v>
      </c>
      <c r="Z97" s="124" t="str">
        <f>'Results Input'!AA54</f>
        <v>np</v>
      </c>
      <c r="AA97" s="125">
        <f>'Results Input'!AB54</f>
        <v>0</v>
      </c>
      <c r="AB97" s="125">
        <f>'Results Input'!AC54</f>
        <v>0</v>
      </c>
      <c r="AC97" s="126">
        <f>'Results Input'!AD54</f>
        <v>0</v>
      </c>
    </row>
    <row r="98" spans="1:29" x14ac:dyDescent="0.2">
      <c r="A98" s="217"/>
      <c r="B98" s="224"/>
      <c r="C98" s="224"/>
      <c r="D98" s="224"/>
      <c r="E98" s="220"/>
      <c r="F98" s="210" t="str">
        <f>Swimmers!G51</f>
        <v xml:space="preserve"> </v>
      </c>
      <c r="G98" s="211"/>
      <c r="H98" s="211"/>
      <c r="I98" s="212"/>
      <c r="J98" s="210" t="str">
        <f>Swimmers!K51</f>
        <v xml:space="preserve"> </v>
      </c>
      <c r="K98" s="211"/>
      <c r="L98" s="211"/>
      <c r="M98" s="212"/>
      <c r="N98" s="210" t="str">
        <f>Swimmers!O51</f>
        <v xml:space="preserve"> </v>
      </c>
      <c r="O98" s="211"/>
      <c r="P98" s="211"/>
      <c r="Q98" s="212"/>
      <c r="R98" s="210" t="str">
        <f>Swimmers!S51</f>
        <v xml:space="preserve"> </v>
      </c>
      <c r="S98" s="211"/>
      <c r="T98" s="211"/>
      <c r="U98" s="212"/>
      <c r="V98" s="210" t="str">
        <f>Swimmers!W51</f>
        <v xml:space="preserve"> </v>
      </c>
      <c r="W98" s="211"/>
      <c r="X98" s="211"/>
      <c r="Y98" s="212"/>
      <c r="Z98" s="210" t="str">
        <f>Swimmers!AA51</f>
        <v xml:space="preserve"> </v>
      </c>
      <c r="AA98" s="211"/>
      <c r="AB98" s="211"/>
      <c r="AC98" s="212"/>
    </row>
    <row r="99" spans="1:29" x14ac:dyDescent="0.2">
      <c r="A99" s="127">
        <f>'Results Input'!A55</f>
        <v>49</v>
      </c>
      <c r="B99" s="128" t="str">
        <f>'Results Input'!C55</f>
        <v>11/13</v>
      </c>
      <c r="C99" s="128" t="str">
        <f>'Results Input'!D55</f>
        <v>200m</v>
      </c>
      <c r="D99" s="128" t="str">
        <f>'Results Input'!E55</f>
        <v>Medley Relay</v>
      </c>
      <c r="E99" s="129" t="str">
        <f>'Results Input'!F55</f>
        <v>Open/Male</v>
      </c>
      <c r="F99" s="130" t="str">
        <f>'Results Input'!G55</f>
        <v>np</v>
      </c>
      <c r="G99" s="131">
        <f>'Results Input'!H55</f>
        <v>0</v>
      </c>
      <c r="H99" s="131">
        <f>'Results Input'!I55</f>
        <v>0</v>
      </c>
      <c r="I99" s="132">
        <f>'Results Input'!J55</f>
        <v>0</v>
      </c>
      <c r="J99" s="130" t="str">
        <f>'Results Input'!K55</f>
        <v>np</v>
      </c>
      <c r="K99" s="131">
        <f>'Results Input'!L55</f>
        <v>0</v>
      </c>
      <c r="L99" s="131">
        <f>'Results Input'!M55</f>
        <v>0</v>
      </c>
      <c r="M99" s="132">
        <f>'Results Input'!N55</f>
        <v>0</v>
      </c>
      <c r="N99" s="130" t="str">
        <f>'Results Input'!O55</f>
        <v>np</v>
      </c>
      <c r="O99" s="131">
        <f>'Results Input'!P55</f>
        <v>0</v>
      </c>
      <c r="P99" s="131">
        <f>'Results Input'!Q55</f>
        <v>0</v>
      </c>
      <c r="Q99" s="132">
        <f>'Results Input'!R55</f>
        <v>0</v>
      </c>
      <c r="R99" s="130" t="str">
        <f>'Results Input'!S55</f>
        <v>np</v>
      </c>
      <c r="S99" s="131">
        <f>'Results Input'!T55</f>
        <v>0</v>
      </c>
      <c r="T99" s="131">
        <f>'Results Input'!U55</f>
        <v>0</v>
      </c>
      <c r="U99" s="132">
        <f>'Results Input'!V55</f>
        <v>0</v>
      </c>
      <c r="V99" s="130" t="str">
        <f>'Results Input'!W55</f>
        <v>np</v>
      </c>
      <c r="W99" s="131">
        <f>'Results Input'!X55</f>
        <v>0</v>
      </c>
      <c r="X99" s="131">
        <f>'Results Input'!Y55</f>
        <v>0</v>
      </c>
      <c r="Y99" s="132">
        <f>'Results Input'!Z55</f>
        <v>0</v>
      </c>
      <c r="Z99" s="130" t="str">
        <f>'Results Input'!AA55</f>
        <v>np</v>
      </c>
      <c r="AA99" s="131">
        <f>'Results Input'!AB55</f>
        <v>0</v>
      </c>
      <c r="AB99" s="131">
        <f>'Results Input'!AC55</f>
        <v>0</v>
      </c>
      <c r="AC99" s="132">
        <f>'Results Input'!AD55</f>
        <v>0</v>
      </c>
    </row>
    <row r="100" spans="1:29" x14ac:dyDescent="0.2">
      <c r="A100" s="127">
        <f>'Results Input'!A56</f>
        <v>50</v>
      </c>
      <c r="B100" s="128" t="str">
        <f>'Results Input'!C56</f>
        <v>11/13</v>
      </c>
      <c r="C100" s="128" t="str">
        <f>'Results Input'!D56</f>
        <v>200m</v>
      </c>
      <c r="D100" s="128" t="str">
        <f>'Results Input'!E56</f>
        <v>Medley Relay</v>
      </c>
      <c r="E100" s="129" t="str">
        <f>'Results Input'!F56</f>
        <v>Female</v>
      </c>
      <c r="F100" s="130" t="str">
        <f>'Results Input'!G56</f>
        <v>np</v>
      </c>
      <c r="G100" s="131">
        <f>'Results Input'!H56</f>
        <v>0</v>
      </c>
      <c r="H100" s="131">
        <f>'Results Input'!I56</f>
        <v>0</v>
      </c>
      <c r="I100" s="132">
        <f>'Results Input'!J56</f>
        <v>0</v>
      </c>
      <c r="J100" s="130" t="str">
        <f>'Results Input'!K56</f>
        <v>np</v>
      </c>
      <c r="K100" s="131">
        <f>'Results Input'!L56</f>
        <v>0</v>
      </c>
      <c r="L100" s="131">
        <f>'Results Input'!M56</f>
        <v>0</v>
      </c>
      <c r="M100" s="132">
        <f>'Results Input'!N56</f>
        <v>0</v>
      </c>
      <c r="N100" s="130" t="str">
        <f>'Results Input'!O56</f>
        <v>np</v>
      </c>
      <c r="O100" s="131">
        <f>'Results Input'!P56</f>
        <v>0</v>
      </c>
      <c r="P100" s="131">
        <f>'Results Input'!Q56</f>
        <v>0</v>
      </c>
      <c r="Q100" s="132">
        <f>'Results Input'!R56</f>
        <v>0</v>
      </c>
      <c r="R100" s="130" t="str">
        <f>'Results Input'!S56</f>
        <v>np</v>
      </c>
      <c r="S100" s="131">
        <f>'Results Input'!T56</f>
        <v>0</v>
      </c>
      <c r="T100" s="131">
        <f>'Results Input'!U56</f>
        <v>0</v>
      </c>
      <c r="U100" s="132">
        <f>'Results Input'!V56</f>
        <v>0</v>
      </c>
      <c r="V100" s="130" t="str">
        <f>'Results Input'!W56</f>
        <v>np</v>
      </c>
      <c r="W100" s="131">
        <f>'Results Input'!X56</f>
        <v>0</v>
      </c>
      <c r="X100" s="131">
        <f>'Results Input'!Y56</f>
        <v>0</v>
      </c>
      <c r="Y100" s="132">
        <f>'Results Input'!Z56</f>
        <v>0</v>
      </c>
      <c r="Z100" s="130" t="str">
        <f>'Results Input'!AA56</f>
        <v>np</v>
      </c>
      <c r="AA100" s="131">
        <f>'Results Input'!AB56</f>
        <v>0</v>
      </c>
      <c r="AB100" s="131">
        <f>'Results Input'!AC56</f>
        <v>0</v>
      </c>
      <c r="AC100" s="132">
        <f>'Results Input'!AD56</f>
        <v>0</v>
      </c>
    </row>
    <row r="101" spans="1:29" x14ac:dyDescent="0.2">
      <c r="A101" s="127">
        <f>'Results Input'!A57</f>
        <v>51</v>
      </c>
      <c r="B101" s="128" t="str">
        <f>'Results Input'!C57</f>
        <v>15/Open</v>
      </c>
      <c r="C101" s="128" t="str">
        <f>'Results Input'!D57</f>
        <v>200m</v>
      </c>
      <c r="D101" s="128" t="str">
        <f>'Results Input'!E57</f>
        <v>Medley Relay</v>
      </c>
      <c r="E101" s="129" t="str">
        <f>'Results Input'!F57</f>
        <v>Open/Male</v>
      </c>
      <c r="F101" s="130" t="str">
        <f>'Results Input'!G57</f>
        <v>np</v>
      </c>
      <c r="G101" s="131">
        <f>'Results Input'!H57</f>
        <v>0</v>
      </c>
      <c r="H101" s="131">
        <f>'Results Input'!I57</f>
        <v>0</v>
      </c>
      <c r="I101" s="132">
        <f>'Results Input'!J57</f>
        <v>0</v>
      </c>
      <c r="J101" s="130" t="str">
        <f>'Results Input'!K57</f>
        <v>np</v>
      </c>
      <c r="K101" s="131">
        <f>'Results Input'!L57</f>
        <v>0</v>
      </c>
      <c r="L101" s="131">
        <f>'Results Input'!M57</f>
        <v>0</v>
      </c>
      <c r="M101" s="132">
        <f>'Results Input'!N57</f>
        <v>0</v>
      </c>
      <c r="N101" s="130" t="str">
        <f>'Results Input'!O57</f>
        <v>np</v>
      </c>
      <c r="O101" s="131">
        <f>'Results Input'!P57</f>
        <v>0</v>
      </c>
      <c r="P101" s="131">
        <f>'Results Input'!Q57</f>
        <v>0</v>
      </c>
      <c r="Q101" s="132">
        <f>'Results Input'!R57</f>
        <v>0</v>
      </c>
      <c r="R101" s="130" t="str">
        <f>'Results Input'!S57</f>
        <v>np</v>
      </c>
      <c r="S101" s="131">
        <f>'Results Input'!T57</f>
        <v>0</v>
      </c>
      <c r="T101" s="131">
        <f>'Results Input'!U57</f>
        <v>0</v>
      </c>
      <c r="U101" s="132">
        <f>'Results Input'!V57</f>
        <v>0</v>
      </c>
      <c r="V101" s="130" t="str">
        <f>'Results Input'!W57</f>
        <v>np</v>
      </c>
      <c r="W101" s="131">
        <f>'Results Input'!X57</f>
        <v>0</v>
      </c>
      <c r="X101" s="131">
        <f>'Results Input'!Y57</f>
        <v>0</v>
      </c>
      <c r="Y101" s="132">
        <f>'Results Input'!Z57</f>
        <v>0</v>
      </c>
      <c r="Z101" s="130" t="str">
        <f>'Results Input'!AA57</f>
        <v>np</v>
      </c>
      <c r="AA101" s="131">
        <f>'Results Input'!AB57</f>
        <v>0</v>
      </c>
      <c r="AB101" s="131">
        <f>'Results Input'!AC57</f>
        <v>0</v>
      </c>
      <c r="AC101" s="132">
        <f>'Results Input'!AD57</f>
        <v>0</v>
      </c>
    </row>
    <row r="102" spans="1:29" x14ac:dyDescent="0.2">
      <c r="A102" s="127">
        <f>'Results Input'!A58</f>
        <v>52</v>
      </c>
      <c r="B102" s="128" t="str">
        <f>'Results Input'!C58</f>
        <v>15/Open</v>
      </c>
      <c r="C102" s="128" t="str">
        <f>'Results Input'!D58</f>
        <v>200m</v>
      </c>
      <c r="D102" s="128" t="str">
        <f>'Results Input'!E58</f>
        <v>Medley Relay</v>
      </c>
      <c r="E102" s="129" t="str">
        <f>'Results Input'!F58</f>
        <v>Female</v>
      </c>
      <c r="F102" s="130" t="str">
        <f>'Results Input'!G58</f>
        <v>np</v>
      </c>
      <c r="G102" s="131">
        <f>'Results Input'!H58</f>
        <v>0</v>
      </c>
      <c r="H102" s="131">
        <f>'Results Input'!I58</f>
        <v>0</v>
      </c>
      <c r="I102" s="132">
        <f>'Results Input'!J58</f>
        <v>0</v>
      </c>
      <c r="J102" s="130" t="str">
        <f>'Results Input'!K58</f>
        <v>np</v>
      </c>
      <c r="K102" s="131">
        <f>'Results Input'!L58</f>
        <v>0</v>
      </c>
      <c r="L102" s="131">
        <f>'Results Input'!M58</f>
        <v>0</v>
      </c>
      <c r="M102" s="132">
        <f>'Results Input'!N58</f>
        <v>0</v>
      </c>
      <c r="N102" s="130" t="str">
        <f>'Results Input'!O58</f>
        <v>np</v>
      </c>
      <c r="O102" s="131">
        <f>'Results Input'!P58</f>
        <v>0</v>
      </c>
      <c r="P102" s="131">
        <f>'Results Input'!Q58</f>
        <v>0</v>
      </c>
      <c r="Q102" s="132">
        <f>'Results Input'!R58</f>
        <v>0</v>
      </c>
      <c r="R102" s="130" t="str">
        <f>'Results Input'!S58</f>
        <v>np</v>
      </c>
      <c r="S102" s="131">
        <f>'Results Input'!T58</f>
        <v>0</v>
      </c>
      <c r="T102" s="131">
        <f>'Results Input'!U58</f>
        <v>0</v>
      </c>
      <c r="U102" s="132">
        <f>'Results Input'!V58</f>
        <v>0</v>
      </c>
      <c r="V102" s="130" t="str">
        <f>'Results Input'!W58</f>
        <v>np</v>
      </c>
      <c r="W102" s="131">
        <f>'Results Input'!X58</f>
        <v>0</v>
      </c>
      <c r="X102" s="131">
        <f>'Results Input'!Y58</f>
        <v>0</v>
      </c>
      <c r="Y102" s="132">
        <f>'Results Input'!Z58</f>
        <v>0</v>
      </c>
      <c r="Z102" s="130" t="str">
        <f>'Results Input'!AA58</f>
        <v>np</v>
      </c>
      <c r="AA102" s="131">
        <f>'Results Input'!AB58</f>
        <v>0</v>
      </c>
      <c r="AB102" s="131">
        <f>'Results Input'!AC58</f>
        <v>0</v>
      </c>
      <c r="AC102" s="132">
        <f>'Results Input'!AD58</f>
        <v>0</v>
      </c>
    </row>
    <row r="103" spans="1:29" x14ac:dyDescent="0.2">
      <c r="A103" s="127">
        <f>'Results Input'!A59</f>
        <v>53</v>
      </c>
      <c r="B103" s="229" t="str">
        <f>'Results Input'!C59</f>
        <v>10 x 50m Cannon</v>
      </c>
      <c r="C103" s="230"/>
      <c r="D103" s="230"/>
      <c r="E103" s="129" t="str">
        <f>'Results Input'!F59</f>
        <v>Mixed</v>
      </c>
      <c r="F103" s="130" t="str">
        <f>'Results Input'!G59</f>
        <v>np</v>
      </c>
      <c r="G103" s="131">
        <f>'Results Input'!H59</f>
        <v>0</v>
      </c>
      <c r="H103" s="131">
        <f>'Results Input'!I59</f>
        <v>0</v>
      </c>
      <c r="I103" s="132">
        <f>'Results Input'!J59</f>
        <v>0</v>
      </c>
      <c r="J103" s="130" t="str">
        <f>'Results Input'!K59</f>
        <v>np</v>
      </c>
      <c r="K103" s="131">
        <f>'Results Input'!L59</f>
        <v>0</v>
      </c>
      <c r="L103" s="131">
        <f>'Results Input'!M59</f>
        <v>0</v>
      </c>
      <c r="M103" s="132">
        <f>'Results Input'!N59</f>
        <v>0</v>
      </c>
      <c r="N103" s="130" t="str">
        <f>'Results Input'!O59</f>
        <v>np</v>
      </c>
      <c r="O103" s="131">
        <f>'Results Input'!P59</f>
        <v>0</v>
      </c>
      <c r="P103" s="131">
        <f>'Results Input'!Q59</f>
        <v>0</v>
      </c>
      <c r="Q103" s="132">
        <f>'Results Input'!R59</f>
        <v>0</v>
      </c>
      <c r="R103" s="130" t="str">
        <f>'Results Input'!S59</f>
        <v>np</v>
      </c>
      <c r="S103" s="131">
        <f>'Results Input'!T59</f>
        <v>0</v>
      </c>
      <c r="T103" s="131">
        <f>'Results Input'!U59</f>
        <v>0</v>
      </c>
      <c r="U103" s="132">
        <f>'Results Input'!V59</f>
        <v>0</v>
      </c>
      <c r="V103" s="130" t="str">
        <f>'Results Input'!W59</f>
        <v>np</v>
      </c>
      <c r="W103" s="131">
        <f>'Results Input'!X59</f>
        <v>0</v>
      </c>
      <c r="X103" s="131">
        <f>'Results Input'!Y59</f>
        <v>0</v>
      </c>
      <c r="Y103" s="132">
        <f>'Results Input'!Z59</f>
        <v>0</v>
      </c>
      <c r="Z103" s="130" t="str">
        <f>'Results Input'!AA59</f>
        <v>np</v>
      </c>
      <c r="AA103" s="131">
        <f>'Results Input'!AB59</f>
        <v>0</v>
      </c>
      <c r="AB103" s="131">
        <f>'Results Input'!AC59</f>
        <v>0</v>
      </c>
      <c r="AC103" s="132">
        <f>'Results Input'!AD59</f>
        <v>0</v>
      </c>
    </row>
    <row r="104" spans="1:29" ht="13.5" thickBot="1" x14ac:dyDescent="0.25">
      <c r="A104" s="133"/>
      <c r="B104" s="133"/>
      <c r="C104" s="133"/>
      <c r="D104" s="134"/>
      <c r="E104" s="133"/>
      <c r="F104" s="135"/>
      <c r="G104" s="136"/>
      <c r="H104" s="136"/>
      <c r="I104" s="137"/>
      <c r="J104" s="135"/>
      <c r="K104" s="136"/>
      <c r="L104" s="136"/>
      <c r="M104" s="137"/>
      <c r="N104" s="135"/>
      <c r="O104" s="136"/>
      <c r="P104" s="136"/>
      <c r="Q104" s="137"/>
      <c r="R104" s="135"/>
      <c r="S104" s="136"/>
      <c r="T104" s="136"/>
      <c r="U104" s="137"/>
      <c r="V104" s="135"/>
      <c r="W104" s="136"/>
      <c r="X104" s="136"/>
      <c r="Y104" s="137"/>
      <c r="Z104" s="135"/>
      <c r="AA104" s="136"/>
      <c r="AB104" s="136"/>
      <c r="AC104" s="137"/>
    </row>
    <row r="105" spans="1:29" x14ac:dyDescent="0.2">
      <c r="A105" s="118"/>
      <c r="B105" s="118"/>
      <c r="C105" s="118"/>
      <c r="D105" s="118"/>
      <c r="E105" s="118"/>
      <c r="F105" s="119"/>
      <c r="G105" s="138"/>
      <c r="H105" s="138"/>
      <c r="I105" s="139"/>
      <c r="J105" s="119"/>
      <c r="K105" s="138"/>
      <c r="L105" s="138"/>
      <c r="M105" s="139"/>
      <c r="N105" s="119"/>
      <c r="O105" s="138"/>
      <c r="P105" s="138"/>
      <c r="Q105" s="139"/>
      <c r="R105" s="119"/>
      <c r="S105" s="138"/>
      <c r="T105" s="138"/>
      <c r="U105" s="139"/>
      <c r="V105" s="119"/>
      <c r="W105" s="138"/>
      <c r="X105" s="138"/>
      <c r="Y105" s="139"/>
      <c r="Z105" s="119"/>
      <c r="AA105" s="138"/>
      <c r="AB105" s="138"/>
      <c r="AC105" s="139"/>
    </row>
    <row r="106" spans="1:29" x14ac:dyDescent="0.2">
      <c r="A106" s="118"/>
      <c r="B106" s="118"/>
      <c r="C106" s="118"/>
      <c r="D106" s="118"/>
      <c r="E106" s="118"/>
      <c r="F106" s="119"/>
      <c r="G106" s="138"/>
      <c r="H106" s="138"/>
      <c r="I106" s="139">
        <f>'Results Input'!J62</f>
        <v>0</v>
      </c>
      <c r="J106" s="119"/>
      <c r="K106" s="138"/>
      <c r="L106" s="138"/>
      <c r="M106" s="139">
        <f>'Results Input'!N62</f>
        <v>0</v>
      </c>
      <c r="N106" s="119"/>
      <c r="O106" s="138"/>
      <c r="P106" s="138"/>
      <c r="Q106" s="139">
        <f>'Results Input'!R62</f>
        <v>0</v>
      </c>
      <c r="R106" s="119"/>
      <c r="S106" s="138"/>
      <c r="T106" s="138"/>
      <c r="U106" s="139">
        <f>'Results Input'!V62</f>
        <v>0</v>
      </c>
      <c r="V106" s="119"/>
      <c r="W106" s="138"/>
      <c r="X106" s="138"/>
      <c r="Y106" s="139">
        <f>'Results Input'!Z62</f>
        <v>0</v>
      </c>
      <c r="Z106" s="119"/>
      <c r="AA106" s="138"/>
      <c r="AB106" s="138"/>
      <c r="AC106" s="139">
        <f>'Results Input'!AD62</f>
        <v>0</v>
      </c>
    </row>
    <row r="107" spans="1:29" x14ac:dyDescent="0.2">
      <c r="A107" s="118"/>
      <c r="B107" s="118"/>
      <c r="C107" s="118"/>
      <c r="D107" s="118" t="str">
        <f>'Results Input'!E63</f>
        <v>Club</v>
      </c>
      <c r="E107" s="118"/>
      <c r="F107" s="213">
        <f>'Results Input'!G63</f>
        <v>0</v>
      </c>
      <c r="G107" s="214"/>
      <c r="H107" s="214"/>
      <c r="I107" s="139">
        <f>'Results Input'!J63</f>
        <v>1</v>
      </c>
      <c r="J107" s="213">
        <f>'Results Input'!K63</f>
        <v>0</v>
      </c>
      <c r="K107" s="214"/>
      <c r="L107" s="214"/>
      <c r="M107" s="139">
        <f>'Results Input'!N63</f>
        <v>1</v>
      </c>
      <c r="N107" s="213">
        <f>'Results Input'!O63</f>
        <v>0</v>
      </c>
      <c r="O107" s="214"/>
      <c r="P107" s="214"/>
      <c r="Q107" s="139">
        <f>'Results Input'!R63</f>
        <v>1</v>
      </c>
      <c r="R107" s="213">
        <f>'Results Input'!S63</f>
        <v>0</v>
      </c>
      <c r="S107" s="214"/>
      <c r="T107" s="214"/>
      <c r="U107" s="139">
        <f>'Results Input'!V63</f>
        <v>1</v>
      </c>
      <c r="V107" s="213">
        <f>'Results Input'!W63</f>
        <v>0</v>
      </c>
      <c r="W107" s="214"/>
      <c r="X107" s="214"/>
      <c r="Y107" s="139">
        <f>'Results Input'!Z63</f>
        <v>1</v>
      </c>
      <c r="Z107" s="213">
        <f>'Results Input'!AA63</f>
        <v>0</v>
      </c>
      <c r="AA107" s="214"/>
      <c r="AB107" s="214"/>
      <c r="AC107" s="139">
        <f>'Results Input'!AD63</f>
        <v>1</v>
      </c>
    </row>
  </sheetData>
  <mergeCells count="509">
    <mergeCell ref="F1:AC3"/>
    <mergeCell ref="A2:E2"/>
    <mergeCell ref="A3:E3"/>
    <mergeCell ref="A4:E4"/>
    <mergeCell ref="H4:I4"/>
    <mergeCell ref="L4:M4"/>
    <mergeCell ref="P4:Q4"/>
    <mergeCell ref="T4:U4"/>
    <mergeCell ref="X4:Y4"/>
    <mergeCell ref="AB4:AC4"/>
    <mergeCell ref="F107:H107"/>
    <mergeCell ref="J107:L107"/>
    <mergeCell ref="N107:P107"/>
    <mergeCell ref="R107:T107"/>
    <mergeCell ref="V107:X107"/>
    <mergeCell ref="Z107:AB107"/>
    <mergeCell ref="F8:I8"/>
    <mergeCell ref="A5:E5"/>
    <mergeCell ref="F5:I5"/>
    <mergeCell ref="J5:M5"/>
    <mergeCell ref="N5:Q5"/>
    <mergeCell ref="R5:U5"/>
    <mergeCell ref="V5:Y5"/>
    <mergeCell ref="F10:I10"/>
    <mergeCell ref="F12:I12"/>
    <mergeCell ref="F14:I14"/>
    <mergeCell ref="F16:I16"/>
    <mergeCell ref="F18:I18"/>
    <mergeCell ref="F24:I24"/>
    <mergeCell ref="Z5:AC5"/>
    <mergeCell ref="A6:E6"/>
    <mergeCell ref="B103:D103"/>
    <mergeCell ref="F38:I38"/>
    <mergeCell ref="F40:I40"/>
    <mergeCell ref="F42:I42"/>
    <mergeCell ref="F44:I44"/>
    <mergeCell ref="F46:I46"/>
    <mergeCell ref="F48:I48"/>
    <mergeCell ref="F26:I26"/>
    <mergeCell ref="F28:I28"/>
    <mergeCell ref="F30:I30"/>
    <mergeCell ref="F32:I32"/>
    <mergeCell ref="F34:I34"/>
    <mergeCell ref="F36:I36"/>
    <mergeCell ref="F84:I84"/>
    <mergeCell ref="F62:I62"/>
    <mergeCell ref="F64:I64"/>
    <mergeCell ref="F66:I66"/>
    <mergeCell ref="F68:I68"/>
    <mergeCell ref="F70:I70"/>
    <mergeCell ref="F72:I72"/>
    <mergeCell ref="F50:I50"/>
    <mergeCell ref="F52:I52"/>
    <mergeCell ref="F54:I54"/>
    <mergeCell ref="F56:I56"/>
    <mergeCell ref="F58:I58"/>
    <mergeCell ref="F60:I60"/>
    <mergeCell ref="A75:A76"/>
    <mergeCell ref="F98:I98"/>
    <mergeCell ref="F86:I86"/>
    <mergeCell ref="F88:I88"/>
    <mergeCell ref="F90:I90"/>
    <mergeCell ref="F92:I92"/>
    <mergeCell ref="A77:A78"/>
    <mergeCell ref="E59:E60"/>
    <mergeCell ref="D59:D60"/>
    <mergeCell ref="C59:C60"/>
    <mergeCell ref="B59:B60"/>
    <mergeCell ref="A59:A60"/>
    <mergeCell ref="C73:C74"/>
    <mergeCell ref="C71:C72"/>
    <mergeCell ref="D71:D72"/>
    <mergeCell ref="D73:D74"/>
    <mergeCell ref="B73:B74"/>
    <mergeCell ref="F94:I94"/>
    <mergeCell ref="F96:I96"/>
    <mergeCell ref="F74:I74"/>
    <mergeCell ref="F76:I76"/>
    <mergeCell ref="F78:I78"/>
    <mergeCell ref="F80:I80"/>
    <mergeCell ref="F82:I82"/>
    <mergeCell ref="A65:A66"/>
    <mergeCell ref="A63:A64"/>
    <mergeCell ref="E73:E74"/>
    <mergeCell ref="E71:E72"/>
    <mergeCell ref="E69:E70"/>
    <mergeCell ref="E67:E68"/>
    <mergeCell ref="E65:E66"/>
    <mergeCell ref="E63:E64"/>
    <mergeCell ref="A71:A72"/>
    <mergeCell ref="A73:A74"/>
    <mergeCell ref="D69:D70"/>
    <mergeCell ref="D67:D68"/>
    <mergeCell ref="D65:D66"/>
    <mergeCell ref="D63:D64"/>
    <mergeCell ref="C63:C64"/>
    <mergeCell ref="B63:B64"/>
    <mergeCell ref="A67:A68"/>
    <mergeCell ref="A69:A70"/>
    <mergeCell ref="B69:B70"/>
    <mergeCell ref="C69:C70"/>
    <mergeCell ref="B71:B72"/>
    <mergeCell ref="A49:A50"/>
    <mergeCell ref="A47:A48"/>
    <mergeCell ref="A45:A46"/>
    <mergeCell ref="A51:A52"/>
    <mergeCell ref="A53:A54"/>
    <mergeCell ref="A55:A56"/>
    <mergeCell ref="A57:A58"/>
    <mergeCell ref="E61:E62"/>
    <mergeCell ref="D61:D62"/>
    <mergeCell ref="C61:C62"/>
    <mergeCell ref="B61:B62"/>
    <mergeCell ref="A61:A62"/>
    <mergeCell ref="D57:D58"/>
    <mergeCell ref="D55:D56"/>
    <mergeCell ref="D53:D54"/>
    <mergeCell ref="D51:D52"/>
    <mergeCell ref="C47:C48"/>
    <mergeCell ref="C49:C50"/>
    <mergeCell ref="E51:E52"/>
    <mergeCell ref="E53:E54"/>
    <mergeCell ref="E55:E56"/>
    <mergeCell ref="E57:E58"/>
    <mergeCell ref="C57:C58"/>
    <mergeCell ref="C55:C56"/>
    <mergeCell ref="A43:A44"/>
    <mergeCell ref="A41:A42"/>
    <mergeCell ref="B37:B38"/>
    <mergeCell ref="B39:B40"/>
    <mergeCell ref="B41:B42"/>
    <mergeCell ref="B43:B44"/>
    <mergeCell ref="B45:B46"/>
    <mergeCell ref="B47:B48"/>
    <mergeCell ref="A39:A40"/>
    <mergeCell ref="A37:A38"/>
    <mergeCell ref="A35:A36"/>
    <mergeCell ref="B35:B36"/>
    <mergeCell ref="E35:E36"/>
    <mergeCell ref="E37:E38"/>
    <mergeCell ref="E39:E40"/>
    <mergeCell ref="D39:D40"/>
    <mergeCell ref="D37:D38"/>
    <mergeCell ref="D35:D36"/>
    <mergeCell ref="C41:C42"/>
    <mergeCell ref="E41:E42"/>
    <mergeCell ref="E43:E44"/>
    <mergeCell ref="E45:E46"/>
    <mergeCell ref="E47:E48"/>
    <mergeCell ref="E49:E50"/>
    <mergeCell ref="D49:D50"/>
    <mergeCell ref="D47:D48"/>
    <mergeCell ref="D45:D46"/>
    <mergeCell ref="D43:D44"/>
    <mergeCell ref="D41:D42"/>
    <mergeCell ref="B7:B8"/>
    <mergeCell ref="A7:A8"/>
    <mergeCell ref="A9:A10"/>
    <mergeCell ref="D9:D10"/>
    <mergeCell ref="C9:C10"/>
    <mergeCell ref="B9:B10"/>
    <mergeCell ref="C17:C18"/>
    <mergeCell ref="D17:D18"/>
    <mergeCell ref="A11:A12"/>
    <mergeCell ref="A13:A14"/>
    <mergeCell ref="A15:A16"/>
    <mergeCell ref="A17:A18"/>
    <mergeCell ref="B17:B18"/>
    <mergeCell ref="D15:D16"/>
    <mergeCell ref="D13:D14"/>
    <mergeCell ref="D11:D12"/>
    <mergeCell ref="C13:C14"/>
    <mergeCell ref="C11:C12"/>
    <mergeCell ref="B11:B12"/>
    <mergeCell ref="B13:B14"/>
    <mergeCell ref="B15:B16"/>
    <mergeCell ref="C15:C16"/>
    <mergeCell ref="E33:E34"/>
    <mergeCell ref="E31:E32"/>
    <mergeCell ref="E29:E30"/>
    <mergeCell ref="E27:E28"/>
    <mergeCell ref="E25:E26"/>
    <mergeCell ref="E23:E24"/>
    <mergeCell ref="E9:E10"/>
    <mergeCell ref="E7:E8"/>
    <mergeCell ref="D7:D8"/>
    <mergeCell ref="E17:E18"/>
    <mergeCell ref="E15:E16"/>
    <mergeCell ref="E13:E14"/>
    <mergeCell ref="E11:E12"/>
    <mergeCell ref="D31:D32"/>
    <mergeCell ref="D33:D34"/>
    <mergeCell ref="D23:D24"/>
    <mergeCell ref="C23:C24"/>
    <mergeCell ref="C7:C8"/>
    <mergeCell ref="A33:A34"/>
    <mergeCell ref="A31:A32"/>
    <mergeCell ref="A29:A30"/>
    <mergeCell ref="A27:A28"/>
    <mergeCell ref="C33:C34"/>
    <mergeCell ref="C31:C32"/>
    <mergeCell ref="C29:C30"/>
    <mergeCell ref="C27:C28"/>
    <mergeCell ref="D25:D26"/>
    <mergeCell ref="D27:D28"/>
    <mergeCell ref="D29:D30"/>
    <mergeCell ref="A25:A26"/>
    <mergeCell ref="B25:B26"/>
    <mergeCell ref="B27:B28"/>
    <mergeCell ref="B29:B30"/>
    <mergeCell ref="B23:B24"/>
    <mergeCell ref="A23:A24"/>
    <mergeCell ref="C85:C86"/>
    <mergeCell ref="C83:C84"/>
    <mergeCell ref="C81:C82"/>
    <mergeCell ref="B85:B86"/>
    <mergeCell ref="C25:C26"/>
    <mergeCell ref="B31:B32"/>
    <mergeCell ref="B33:B34"/>
    <mergeCell ref="B57:B58"/>
    <mergeCell ref="B55:B56"/>
    <mergeCell ref="B53:B54"/>
    <mergeCell ref="B51:B52"/>
    <mergeCell ref="C35:C36"/>
    <mergeCell ref="C37:C38"/>
    <mergeCell ref="C39:C40"/>
    <mergeCell ref="B81:B82"/>
    <mergeCell ref="B83:B84"/>
    <mergeCell ref="C43:C44"/>
    <mergeCell ref="C45:C46"/>
    <mergeCell ref="B67:B68"/>
    <mergeCell ref="B65:B66"/>
    <mergeCell ref="C65:C66"/>
    <mergeCell ref="C67:C68"/>
    <mergeCell ref="B49:B50"/>
    <mergeCell ref="D81:D82"/>
    <mergeCell ref="D83:D84"/>
    <mergeCell ref="D93:D94"/>
    <mergeCell ref="E93:E94"/>
    <mergeCell ref="E91:E92"/>
    <mergeCell ref="E89:E90"/>
    <mergeCell ref="E87:E88"/>
    <mergeCell ref="E85:E86"/>
    <mergeCell ref="D85:D86"/>
    <mergeCell ref="D87:D88"/>
    <mergeCell ref="D89:D90"/>
    <mergeCell ref="D91:D92"/>
    <mergeCell ref="C53:C54"/>
    <mergeCell ref="C51:C52"/>
    <mergeCell ref="B77:B78"/>
    <mergeCell ref="C77:C78"/>
    <mergeCell ref="D77:D78"/>
    <mergeCell ref="E77:E78"/>
    <mergeCell ref="E75:E76"/>
    <mergeCell ref="D75:D76"/>
    <mergeCell ref="C75:C76"/>
    <mergeCell ref="B75:B76"/>
    <mergeCell ref="A97:A98"/>
    <mergeCell ref="A95:A96"/>
    <mergeCell ref="A93:A94"/>
    <mergeCell ref="A91:A92"/>
    <mergeCell ref="A89:A90"/>
    <mergeCell ref="A87:A88"/>
    <mergeCell ref="D95:D96"/>
    <mergeCell ref="E95:E96"/>
    <mergeCell ref="E97:E98"/>
    <mergeCell ref="D97:D98"/>
    <mergeCell ref="C97:C98"/>
    <mergeCell ref="B97:B98"/>
    <mergeCell ref="B87:B88"/>
    <mergeCell ref="B89:B90"/>
    <mergeCell ref="B91:B92"/>
    <mergeCell ref="B93:B94"/>
    <mergeCell ref="B95:B96"/>
    <mergeCell ref="C95:C96"/>
    <mergeCell ref="C93:C94"/>
    <mergeCell ref="C91:C92"/>
    <mergeCell ref="C89:C90"/>
    <mergeCell ref="C87:C88"/>
    <mergeCell ref="R8:U8"/>
    <mergeCell ref="V8:Y8"/>
    <mergeCell ref="Z8:AC8"/>
    <mergeCell ref="J10:M10"/>
    <mergeCell ref="N10:Q10"/>
    <mergeCell ref="R10:U10"/>
    <mergeCell ref="V10:Y10"/>
    <mergeCell ref="Z10:AC10"/>
    <mergeCell ref="A85:A86"/>
    <mergeCell ref="A83:A84"/>
    <mergeCell ref="A81:A82"/>
    <mergeCell ref="A79:A80"/>
    <mergeCell ref="J8:M8"/>
    <mergeCell ref="N8:Q8"/>
    <mergeCell ref="J86:M86"/>
    <mergeCell ref="N86:Q86"/>
    <mergeCell ref="J82:M82"/>
    <mergeCell ref="N82:Q82"/>
    <mergeCell ref="E83:E84"/>
    <mergeCell ref="E81:E82"/>
    <mergeCell ref="E79:E80"/>
    <mergeCell ref="D79:D80"/>
    <mergeCell ref="C79:C80"/>
    <mergeCell ref="B79:B80"/>
    <mergeCell ref="J98:M98"/>
    <mergeCell ref="N98:Q98"/>
    <mergeCell ref="R98:U98"/>
    <mergeCell ref="V98:Y98"/>
    <mergeCell ref="Z98:AC98"/>
    <mergeCell ref="J96:M96"/>
    <mergeCell ref="N96:Q96"/>
    <mergeCell ref="R96:U96"/>
    <mergeCell ref="V96:Y96"/>
    <mergeCell ref="Z96:AC96"/>
    <mergeCell ref="J94:M94"/>
    <mergeCell ref="N94:Q94"/>
    <mergeCell ref="R94:U94"/>
    <mergeCell ref="V94:Y94"/>
    <mergeCell ref="Z94:AC94"/>
    <mergeCell ref="J92:M92"/>
    <mergeCell ref="N92:Q92"/>
    <mergeCell ref="R92:U92"/>
    <mergeCell ref="V92:Y92"/>
    <mergeCell ref="Z92:AC92"/>
    <mergeCell ref="J90:M90"/>
    <mergeCell ref="N90:Q90"/>
    <mergeCell ref="R90:U90"/>
    <mergeCell ref="V90:Y90"/>
    <mergeCell ref="Z90:AC90"/>
    <mergeCell ref="J88:M88"/>
    <mergeCell ref="N88:Q88"/>
    <mergeCell ref="R88:U88"/>
    <mergeCell ref="V88:Y88"/>
    <mergeCell ref="Z88:AC88"/>
    <mergeCell ref="R82:U82"/>
    <mergeCell ref="V82:Y82"/>
    <mergeCell ref="Z82:AC82"/>
    <mergeCell ref="J80:M80"/>
    <mergeCell ref="N80:Q80"/>
    <mergeCell ref="R80:U80"/>
    <mergeCell ref="V80:Y80"/>
    <mergeCell ref="Z80:AC80"/>
    <mergeCell ref="R86:U86"/>
    <mergeCell ref="V86:Y86"/>
    <mergeCell ref="Z86:AC86"/>
    <mergeCell ref="J84:M84"/>
    <mergeCell ref="N84:Q84"/>
    <mergeCell ref="R84:U84"/>
    <mergeCell ref="V84:Y84"/>
    <mergeCell ref="Z84:AC84"/>
    <mergeCell ref="J78:M78"/>
    <mergeCell ref="N78:Q78"/>
    <mergeCell ref="R78:U78"/>
    <mergeCell ref="V78:Y78"/>
    <mergeCell ref="Z78:AC78"/>
    <mergeCell ref="J76:M76"/>
    <mergeCell ref="N76:Q76"/>
    <mergeCell ref="R76:U76"/>
    <mergeCell ref="V76:Y76"/>
    <mergeCell ref="Z76:AC76"/>
    <mergeCell ref="J74:M74"/>
    <mergeCell ref="N74:Q74"/>
    <mergeCell ref="R74:U74"/>
    <mergeCell ref="V74:Y74"/>
    <mergeCell ref="Z74:AC74"/>
    <mergeCell ref="J72:M72"/>
    <mergeCell ref="N72:Q72"/>
    <mergeCell ref="R72:U72"/>
    <mergeCell ref="V72:Y72"/>
    <mergeCell ref="Z72:AC72"/>
    <mergeCell ref="J70:M70"/>
    <mergeCell ref="N70:Q70"/>
    <mergeCell ref="R70:U70"/>
    <mergeCell ref="V70:Y70"/>
    <mergeCell ref="Z70:AC70"/>
    <mergeCell ref="J68:M68"/>
    <mergeCell ref="N68:Q68"/>
    <mergeCell ref="R68:U68"/>
    <mergeCell ref="V68:Y68"/>
    <mergeCell ref="Z68:AC68"/>
    <mergeCell ref="J66:M66"/>
    <mergeCell ref="N66:Q66"/>
    <mergeCell ref="R66:U66"/>
    <mergeCell ref="V66:Y66"/>
    <mergeCell ref="Z66:AC66"/>
    <mergeCell ref="J64:M64"/>
    <mergeCell ref="N64:Q64"/>
    <mergeCell ref="R64:U64"/>
    <mergeCell ref="V64:Y64"/>
    <mergeCell ref="Z64:AC64"/>
    <mergeCell ref="J62:M62"/>
    <mergeCell ref="N62:Q62"/>
    <mergeCell ref="R62:U62"/>
    <mergeCell ref="V62:Y62"/>
    <mergeCell ref="Z62:AC62"/>
    <mergeCell ref="J60:M60"/>
    <mergeCell ref="N60:Q60"/>
    <mergeCell ref="R60:U60"/>
    <mergeCell ref="V60:Y60"/>
    <mergeCell ref="Z60:AC60"/>
    <mergeCell ref="J58:M58"/>
    <mergeCell ref="N58:Q58"/>
    <mergeCell ref="R58:U58"/>
    <mergeCell ref="V58:Y58"/>
    <mergeCell ref="Z58:AC58"/>
    <mergeCell ref="J56:M56"/>
    <mergeCell ref="N56:Q56"/>
    <mergeCell ref="R56:U56"/>
    <mergeCell ref="V56:Y56"/>
    <mergeCell ref="Z56:AC56"/>
    <mergeCell ref="J54:M54"/>
    <mergeCell ref="N54:Q54"/>
    <mergeCell ref="R54:U54"/>
    <mergeCell ref="V54:Y54"/>
    <mergeCell ref="Z54:AC54"/>
    <mergeCell ref="J52:M52"/>
    <mergeCell ref="N52:Q52"/>
    <mergeCell ref="R52:U52"/>
    <mergeCell ref="V52:Y52"/>
    <mergeCell ref="Z52:AC52"/>
    <mergeCell ref="J50:M50"/>
    <mergeCell ref="N50:Q50"/>
    <mergeCell ref="R50:U50"/>
    <mergeCell ref="V50:Y50"/>
    <mergeCell ref="Z50:AC50"/>
    <mergeCell ref="J48:M48"/>
    <mergeCell ref="N48:Q48"/>
    <mergeCell ref="R48:U48"/>
    <mergeCell ref="V48:Y48"/>
    <mergeCell ref="Z48:AC48"/>
    <mergeCell ref="J46:M46"/>
    <mergeCell ref="N46:Q46"/>
    <mergeCell ref="R46:U46"/>
    <mergeCell ref="V46:Y46"/>
    <mergeCell ref="Z46:AC46"/>
    <mergeCell ref="J44:M44"/>
    <mergeCell ref="N44:Q44"/>
    <mergeCell ref="R44:U44"/>
    <mergeCell ref="V44:Y44"/>
    <mergeCell ref="Z44:AC44"/>
    <mergeCell ref="J42:M42"/>
    <mergeCell ref="N42:Q42"/>
    <mergeCell ref="R42:U42"/>
    <mergeCell ref="V42:Y42"/>
    <mergeCell ref="Z42:AC42"/>
    <mergeCell ref="J40:M40"/>
    <mergeCell ref="N40:Q40"/>
    <mergeCell ref="R40:U40"/>
    <mergeCell ref="V40:Y40"/>
    <mergeCell ref="Z40:AC40"/>
    <mergeCell ref="J38:M38"/>
    <mergeCell ref="N38:Q38"/>
    <mergeCell ref="R38:U38"/>
    <mergeCell ref="V38:Y38"/>
    <mergeCell ref="Z38:AC38"/>
    <mergeCell ref="J36:M36"/>
    <mergeCell ref="N36:Q36"/>
    <mergeCell ref="R36:U36"/>
    <mergeCell ref="V36:Y36"/>
    <mergeCell ref="Z36:AC36"/>
    <mergeCell ref="J34:M34"/>
    <mergeCell ref="N34:Q34"/>
    <mergeCell ref="R34:U34"/>
    <mergeCell ref="V34:Y34"/>
    <mergeCell ref="Z34:AC34"/>
    <mergeCell ref="J32:M32"/>
    <mergeCell ref="N32:Q32"/>
    <mergeCell ref="R32:U32"/>
    <mergeCell ref="V32:Y32"/>
    <mergeCell ref="Z32:AC32"/>
    <mergeCell ref="J30:M30"/>
    <mergeCell ref="N30:Q30"/>
    <mergeCell ref="R30:U30"/>
    <mergeCell ref="V30:Y30"/>
    <mergeCell ref="Z30:AC30"/>
    <mergeCell ref="J28:M28"/>
    <mergeCell ref="N28:Q28"/>
    <mergeCell ref="R28:U28"/>
    <mergeCell ref="V28:Y28"/>
    <mergeCell ref="Z28:AC28"/>
    <mergeCell ref="J26:M26"/>
    <mergeCell ref="N26:Q26"/>
    <mergeCell ref="R26:U26"/>
    <mergeCell ref="V26:Y26"/>
    <mergeCell ref="Z26:AC26"/>
    <mergeCell ref="J24:M24"/>
    <mergeCell ref="N24:Q24"/>
    <mergeCell ref="R24:U24"/>
    <mergeCell ref="V24:Y24"/>
    <mergeCell ref="Z24:AC24"/>
    <mergeCell ref="J18:M18"/>
    <mergeCell ref="N18:Q18"/>
    <mergeCell ref="R18:U18"/>
    <mergeCell ref="V18:Y18"/>
    <mergeCell ref="Z18:AC18"/>
    <mergeCell ref="J16:M16"/>
    <mergeCell ref="N16:Q16"/>
    <mergeCell ref="R16:U16"/>
    <mergeCell ref="V16:Y16"/>
    <mergeCell ref="Z16:AC16"/>
    <mergeCell ref="J14:M14"/>
    <mergeCell ref="N14:Q14"/>
    <mergeCell ref="R14:U14"/>
    <mergeCell ref="V14:Y14"/>
    <mergeCell ref="Z14:AC14"/>
    <mergeCell ref="J12:M12"/>
    <mergeCell ref="N12:Q12"/>
    <mergeCell ref="R12:U12"/>
    <mergeCell ref="V12:Y12"/>
    <mergeCell ref="Z12:AC12"/>
  </mergeCells>
  <conditionalFormatting sqref="E7 E9 E11 E13 E15 E17 E19:E23 E25 E27 E29 E31 E33 E35 E37 E39 E41 E43 E45 E47 E49 E51 E53 E55 E57 E59 E61 E63 E65 E67 E69 E71 E73 E75 E77 E79 E81 E83 E85 E87 E89 E91 E93 E95 E97 E99:E103">
    <cfRule type="cellIs" dxfId="2" priority="1" stopIfTrue="1" operator="equal">
      <formula>"M"</formula>
    </cfRule>
    <cfRule type="cellIs" dxfId="1" priority="2" stopIfTrue="1" operator="equal">
      <formula>"G"</formula>
    </cfRule>
    <cfRule type="cellIs" dxfId="0" priority="3" stopIfTrue="1" operator="equal">
      <formula>"B"</formula>
    </cfRule>
  </conditionalFormatting>
  <pageMargins left="0.25" right="0.25" top="0.75" bottom="0.75" header="0.3" footer="0.3"/>
  <pageSetup paperSize="9" scale="60" fitToHeight="0" orientation="landscape"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AB16-AABF-43B1-8F55-3298321EE112}">
  <dimension ref="A1:AN120"/>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1 - ",Instructions!C28)</f>
        <v xml:space="preserve">Team List - Lane 1 -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
        <v>228</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8"/>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8"/>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x14ac:dyDescent="0.2">
      <c r="A9" s="170">
        <v>7</v>
      </c>
      <c r="B9" s="171" t="s">
        <v>89</v>
      </c>
      <c r="C9" s="168" t="s">
        <v>207</v>
      </c>
      <c r="D9" s="168" t="s">
        <v>30</v>
      </c>
      <c r="E9" s="166" t="s">
        <v>213</v>
      </c>
      <c r="F9" s="88"/>
      <c r="G9" s="88"/>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8"/>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8"/>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8"/>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x14ac:dyDescent="0.2">
      <c r="A13" s="170">
        <v>8</v>
      </c>
      <c r="B13" s="171" t="s">
        <v>89</v>
      </c>
      <c r="C13" s="168" t="s">
        <v>207</v>
      </c>
      <c r="D13" s="168" t="s">
        <v>30</v>
      </c>
      <c r="E13" s="167" t="s">
        <v>214</v>
      </c>
      <c r="F13" s="88"/>
      <c r="G13" s="88"/>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8"/>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8"/>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8"/>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x14ac:dyDescent="0.2">
      <c r="A17" s="170">
        <v>9</v>
      </c>
      <c r="B17" s="171" t="s">
        <v>90</v>
      </c>
      <c r="C17" s="168" t="s">
        <v>207</v>
      </c>
      <c r="D17" s="168" t="s">
        <v>30</v>
      </c>
      <c r="E17" s="166" t="s">
        <v>213</v>
      </c>
      <c r="F17" s="88"/>
      <c r="G17" s="88"/>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8"/>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8"/>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8"/>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x14ac:dyDescent="0.2">
      <c r="A21" s="170">
        <v>10</v>
      </c>
      <c r="B21" s="171" t="s">
        <v>90</v>
      </c>
      <c r="C21" s="168" t="s">
        <v>207</v>
      </c>
      <c r="D21" s="168" t="s">
        <v>30</v>
      </c>
      <c r="E21" s="167" t="s">
        <v>214</v>
      </c>
      <c r="F21" s="88"/>
      <c r="G21" s="88"/>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8"/>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8"/>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8"/>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8"/>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8"/>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8"/>
      <c r="H88" s="88"/>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sheetData>
  <sheetProtection algorithmName="SHA-512" hashValue="XpVhaqgwZoXkDi3ZdHDj8E7Q6FHmBMMQmQ9hrZR9ZO7eYEAq/44Sci3oQOFLL0GdkLayuwWHXxacTBYfQD6fQQ==" saltValue="OLdzrXeCOq8wWCTZErvYPw==" spinCount="100000" sheet="1" selectLockedCells="1"/>
  <mergeCells count="61">
    <mergeCell ref="W69:W88"/>
    <mergeCell ref="E67:E70"/>
    <mergeCell ref="E71:E74"/>
    <mergeCell ref="A9:A12"/>
    <mergeCell ref="O1:O2"/>
    <mergeCell ref="W1:W2"/>
    <mergeCell ref="A1:E1"/>
    <mergeCell ref="P1:P2"/>
    <mergeCell ref="L1:L2"/>
    <mergeCell ref="I1:I2"/>
    <mergeCell ref="H1:H2"/>
    <mergeCell ref="G1:G2"/>
    <mergeCell ref="J1:J2"/>
    <mergeCell ref="W3:W24"/>
    <mergeCell ref="W25:W46"/>
    <mergeCell ref="W47:W68"/>
    <mergeCell ref="E79:E88"/>
    <mergeCell ref="E75:E78"/>
    <mergeCell ref="D75:D78"/>
    <mergeCell ref="C75:C78"/>
    <mergeCell ref="B75:B78"/>
    <mergeCell ref="N1:N2"/>
    <mergeCell ref="A2:E2"/>
    <mergeCell ref="M1:M2"/>
    <mergeCell ref="K1:K2"/>
    <mergeCell ref="A13:A16"/>
    <mergeCell ref="F1:F2"/>
    <mergeCell ref="C9:C12"/>
    <mergeCell ref="B9:B12"/>
    <mergeCell ref="A75:A78"/>
    <mergeCell ref="A79:A88"/>
    <mergeCell ref="B79:D88"/>
    <mergeCell ref="A71:A74"/>
    <mergeCell ref="A67:A70"/>
    <mergeCell ref="D71:D74"/>
    <mergeCell ref="C71:C74"/>
    <mergeCell ref="C67:C70"/>
    <mergeCell ref="B67:B70"/>
    <mergeCell ref="D67:D70"/>
    <mergeCell ref="B71:B74"/>
    <mergeCell ref="E63:E66"/>
    <mergeCell ref="D63:D66"/>
    <mergeCell ref="A21:A24"/>
    <mergeCell ref="A17:A20"/>
    <mergeCell ref="C13:C16"/>
    <mergeCell ref="D13:D16"/>
    <mergeCell ref="D17:D20"/>
    <mergeCell ref="C17:C20"/>
    <mergeCell ref="B17:B20"/>
    <mergeCell ref="B21:B24"/>
    <mergeCell ref="A63:A66"/>
    <mergeCell ref="B63:B66"/>
    <mergeCell ref="C63:C66"/>
    <mergeCell ref="C21:C24"/>
    <mergeCell ref="B13:B16"/>
    <mergeCell ref="E21:E24"/>
    <mergeCell ref="E17:E20"/>
    <mergeCell ref="E13:E16"/>
    <mergeCell ref="E9:E12"/>
    <mergeCell ref="D9:D12"/>
    <mergeCell ref="D21:D24"/>
  </mergeCells>
  <conditionalFormatting sqref="P3:P65534">
    <cfRule type="cellIs" dxfId="27" priority="7" stopIfTrue="1" operator="equal">
      <formula>"Too Young"</formula>
    </cfRule>
    <cfRule type="cellIs" dxfId="26" priority="8" stopIfTrue="1" operator="equal">
      <formula>"OK"</formula>
    </cfRule>
    <cfRule type="cellIs" dxfId="25" priority="9" stopIfTrue="1" operator="equal">
      <formula>"Not Eligible"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A131-97C9-40E6-8576-10879B936CB8}">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2 - ",Instructions!F28)</f>
        <v xml:space="preserve">Team List - Lane 2 -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ht="12.75" customHeight="1" x14ac:dyDescent="0.2">
      <c r="A9" s="170">
        <v>7</v>
      </c>
      <c r="B9" s="171" t="s">
        <v>89</v>
      </c>
      <c r="C9" s="168" t="s">
        <v>207</v>
      </c>
      <c r="D9" s="168" t="s">
        <v>30</v>
      </c>
      <c r="E9" s="166"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ht="12.75" customHeight="1" x14ac:dyDescent="0.2">
      <c r="A13" s="170">
        <v>8</v>
      </c>
      <c r="B13" s="171" t="s">
        <v>89</v>
      </c>
      <c r="C13" s="168" t="s">
        <v>207</v>
      </c>
      <c r="D13" s="168" t="s">
        <v>30</v>
      </c>
      <c r="E13" s="167"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ht="12.75" customHeight="1" x14ac:dyDescent="0.2">
      <c r="A17" s="170">
        <v>9</v>
      </c>
      <c r="B17" s="171" t="s">
        <v>90</v>
      </c>
      <c r="C17" s="168" t="s">
        <v>207</v>
      </c>
      <c r="D17" s="168" t="s">
        <v>30</v>
      </c>
      <c r="E17" s="166"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ht="12.75" customHeight="1" x14ac:dyDescent="0.2">
      <c r="A21" s="170">
        <v>10</v>
      </c>
      <c r="B21" s="171" t="s">
        <v>90</v>
      </c>
      <c r="C21" s="168" t="s">
        <v>207</v>
      </c>
      <c r="D21" s="168" t="s">
        <v>30</v>
      </c>
      <c r="E21" s="167"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ht="12.75" customHeight="1"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ht="12.75" customHeight="1"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ht="12.75" customHeight="1"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ht="12.75" customHeight="1"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mADpu4mKJfozOCtD/pu7zf4ntSI0tlA6igyDPmO7Wr+zBegmCfD/3+YGNfvo/DUnjCM7aOuR2sVP7z15RAygVQ==" saltValue="5MUUah+/5zDv6fllxQ8IBw==" spinCount="100000" sheet="1" selectLockedCells="1"/>
  <mergeCells count="61">
    <mergeCell ref="W3:W24"/>
    <mergeCell ref="W25:W46"/>
    <mergeCell ref="W47:W68"/>
    <mergeCell ref="W69:W88"/>
    <mergeCell ref="A71:A74"/>
    <mergeCell ref="B71:B74"/>
    <mergeCell ref="E71:E74"/>
    <mergeCell ref="D71:D74"/>
    <mergeCell ref="A75:A78"/>
    <mergeCell ref="B75:B78"/>
    <mergeCell ref="C75:C78"/>
    <mergeCell ref="D75:D78"/>
    <mergeCell ref="E75:E78"/>
    <mergeCell ref="C71:C74"/>
    <mergeCell ref="A67:A70"/>
    <mergeCell ref="B67:B70"/>
    <mergeCell ref="C67:C70"/>
    <mergeCell ref="D67:D70"/>
    <mergeCell ref="E67:E70"/>
    <mergeCell ref="A63:A66"/>
    <mergeCell ref="C63:C66"/>
    <mergeCell ref="D63:D66"/>
    <mergeCell ref="E63:E66"/>
    <mergeCell ref="B63:B66"/>
    <mergeCell ref="A21:A24"/>
    <mergeCell ref="B21:B24"/>
    <mergeCell ref="C21:C24"/>
    <mergeCell ref="D21:D24"/>
    <mergeCell ref="E21:E24"/>
    <mergeCell ref="A17:A20"/>
    <mergeCell ref="B17:B20"/>
    <mergeCell ref="C17:C20"/>
    <mergeCell ref="D17:D20"/>
    <mergeCell ref="E17:E20"/>
    <mergeCell ref="E13:E16"/>
    <mergeCell ref="P1:P2"/>
    <mergeCell ref="F1:F2"/>
    <mergeCell ref="G1:G2"/>
    <mergeCell ref="O1:O2"/>
    <mergeCell ref="N1:N2"/>
    <mergeCell ref="K1:K2"/>
    <mergeCell ref="M1:M2"/>
    <mergeCell ref="H1:H2"/>
    <mergeCell ref="I1:I2"/>
    <mergeCell ref="J1:J2"/>
    <mergeCell ref="A79:A88"/>
    <mergeCell ref="B79:D88"/>
    <mergeCell ref="E79:E88"/>
    <mergeCell ref="L1:L2"/>
    <mergeCell ref="W1:W2"/>
    <mergeCell ref="A2:E2"/>
    <mergeCell ref="A9:A12"/>
    <mergeCell ref="B9:B12"/>
    <mergeCell ref="C9:C12"/>
    <mergeCell ref="D9:D12"/>
    <mergeCell ref="E9:E12"/>
    <mergeCell ref="A13:A16"/>
    <mergeCell ref="A1:E1"/>
    <mergeCell ref="B13:B16"/>
    <mergeCell ref="C13:C16"/>
    <mergeCell ref="D13:D16"/>
  </mergeCells>
  <conditionalFormatting sqref="P3:P88">
    <cfRule type="cellIs" dxfId="24" priority="1" stopIfTrue="1" operator="equal">
      <formula>"Too Young"</formula>
    </cfRule>
    <cfRule type="cellIs" dxfId="23" priority="2" stopIfTrue="1" operator="equal">
      <formula>"OK"</formula>
    </cfRule>
    <cfRule type="cellIs" dxfId="22" priority="3" stopIfTrue="1" operator="equal">
      <formula>"Not Eligible"</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66F2-DC3B-4B97-AC37-E61B81762CAD}">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3 - ",Instructions!I28)</f>
        <v xml:space="preserve">Team List - Lane 3 -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ht="12.75" customHeight="1" x14ac:dyDescent="0.2">
      <c r="A9" s="170">
        <v>7</v>
      </c>
      <c r="B9" s="171" t="s">
        <v>89</v>
      </c>
      <c r="C9" s="168" t="s">
        <v>207</v>
      </c>
      <c r="D9" s="168" t="s">
        <v>30</v>
      </c>
      <c r="E9" s="166"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ht="12.75" customHeight="1" x14ac:dyDescent="0.2">
      <c r="A13" s="170">
        <v>8</v>
      </c>
      <c r="B13" s="171" t="s">
        <v>89</v>
      </c>
      <c r="C13" s="168" t="s">
        <v>207</v>
      </c>
      <c r="D13" s="168" t="s">
        <v>30</v>
      </c>
      <c r="E13" s="167"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ht="12.75" customHeight="1" x14ac:dyDescent="0.2">
      <c r="A17" s="170">
        <v>9</v>
      </c>
      <c r="B17" s="171" t="s">
        <v>90</v>
      </c>
      <c r="C17" s="168" t="s">
        <v>207</v>
      </c>
      <c r="D17" s="168" t="s">
        <v>30</v>
      </c>
      <c r="E17" s="166"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ht="12.75" customHeight="1" x14ac:dyDescent="0.2">
      <c r="A21" s="170">
        <v>10</v>
      </c>
      <c r="B21" s="171" t="s">
        <v>90</v>
      </c>
      <c r="C21" s="168" t="s">
        <v>207</v>
      </c>
      <c r="D21" s="168" t="s">
        <v>30</v>
      </c>
      <c r="E21" s="167"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ht="12.75" customHeight="1"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ht="12.75" customHeight="1"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ht="12.75" customHeight="1"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ht="12.75" customHeight="1"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V3nos30kguJcZ4lD82QKaBy4IDSapDj0tVxhjGx30upAKUFEmhBju0RI10yoUntHoetRwqDfnWkjtspy+lYRwQ==" saltValue="1cIcrq+Xsbes65BnecY8Lw==" spinCount="100000" sheet="1" selectLockedCells="1"/>
  <mergeCells count="61">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 ref="F1:F2"/>
    <mergeCell ref="H1:H2"/>
    <mergeCell ref="I1:I2"/>
    <mergeCell ref="D71:D74"/>
    <mergeCell ref="A63:A66"/>
    <mergeCell ref="B21:B24"/>
    <mergeCell ref="C21:C24"/>
    <mergeCell ref="D21:D24"/>
    <mergeCell ref="D63:D66"/>
    <mergeCell ref="A67:A70"/>
    <mergeCell ref="B67:B70"/>
    <mergeCell ref="C67:C70"/>
    <mergeCell ref="D67:D7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s>
  <conditionalFormatting sqref="P3:P88">
    <cfRule type="cellIs" dxfId="21" priority="1" stopIfTrue="1" operator="equal">
      <formula>"Too Young"</formula>
    </cfRule>
    <cfRule type="cellIs" dxfId="20" priority="2" stopIfTrue="1" operator="equal">
      <formula>"OK"</formula>
    </cfRule>
    <cfRule type="cellIs" dxfId="19" priority="3" stopIfTrue="1" operator="equal">
      <formula>"Not Eligible"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B0AE-E434-4F6A-BC7E-97087C494DB9}">
  <dimension ref="A1:AN122"/>
  <sheetViews>
    <sheetView zoomScaleNormal="100"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4 - ",Instructions!C29)</f>
        <v xml:space="preserve">Team List - Lane 4 -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ht="12.75" customHeight="1" x14ac:dyDescent="0.2">
      <c r="A9" s="170">
        <v>7</v>
      </c>
      <c r="B9" s="171" t="s">
        <v>89</v>
      </c>
      <c r="C9" s="168" t="s">
        <v>207</v>
      </c>
      <c r="D9" s="168" t="s">
        <v>30</v>
      </c>
      <c r="E9" s="166"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ht="12.75" customHeight="1" x14ac:dyDescent="0.2">
      <c r="A13" s="170">
        <v>8</v>
      </c>
      <c r="B13" s="171" t="s">
        <v>89</v>
      </c>
      <c r="C13" s="168" t="s">
        <v>207</v>
      </c>
      <c r="D13" s="168" t="s">
        <v>30</v>
      </c>
      <c r="E13" s="167"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ht="12.75" customHeight="1" x14ac:dyDescent="0.2">
      <c r="A17" s="170">
        <v>9</v>
      </c>
      <c r="B17" s="171" t="s">
        <v>90</v>
      </c>
      <c r="C17" s="168" t="s">
        <v>207</v>
      </c>
      <c r="D17" s="168" t="s">
        <v>30</v>
      </c>
      <c r="E17" s="166"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ht="12.75" customHeight="1" x14ac:dyDescent="0.2">
      <c r="A21" s="170">
        <v>10</v>
      </c>
      <c r="B21" s="171" t="s">
        <v>90</v>
      </c>
      <c r="C21" s="168" t="s">
        <v>207</v>
      </c>
      <c r="D21" s="168" t="s">
        <v>30</v>
      </c>
      <c r="E21" s="167"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ht="12.75" customHeight="1"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ht="12.75" customHeight="1"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ht="12.75" customHeight="1"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ht="12.75" customHeight="1"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2VUOiBCVBNgeyyAppxDccnl54Ip8lARAKI0I/nI6tu0g4uy14Oi3nuZZEbtjd8czpSmwPP74LmTnnm5Q7t3g/Q==" saltValue="l61YiJ8CCSjiJetwcKaShw==" spinCount="100000" sheet="1" selectLockedCells="1"/>
  <mergeCells count="61">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 ref="F1:F2"/>
    <mergeCell ref="H1:H2"/>
    <mergeCell ref="I1:I2"/>
    <mergeCell ref="D71:D74"/>
    <mergeCell ref="A63:A66"/>
    <mergeCell ref="B21:B24"/>
    <mergeCell ref="C21:C24"/>
    <mergeCell ref="D21:D24"/>
    <mergeCell ref="D63:D66"/>
    <mergeCell ref="A67:A70"/>
    <mergeCell ref="B67:B70"/>
    <mergeCell ref="C67:C70"/>
    <mergeCell ref="D67:D7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s>
  <conditionalFormatting sqref="P3:P88">
    <cfRule type="cellIs" dxfId="18" priority="1" stopIfTrue="1" operator="equal">
      <formula>"Too Young"</formula>
    </cfRule>
    <cfRule type="cellIs" dxfId="17" priority="2" stopIfTrue="1" operator="equal">
      <formula>"OK"</formula>
    </cfRule>
    <cfRule type="cellIs" dxfId="16" priority="3" stopIfTrue="1" operator="equal">
      <formula>"Not Eligible"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64E8-C8E1-49E7-BF7B-920C79AD198E}">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5 - ",Instructions!F29)</f>
        <v xml:space="preserve">Team List - Lane 5 -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ht="12.75" customHeight="1" x14ac:dyDescent="0.2">
      <c r="A9" s="170">
        <v>7</v>
      </c>
      <c r="B9" s="171" t="s">
        <v>89</v>
      </c>
      <c r="C9" s="168" t="s">
        <v>207</v>
      </c>
      <c r="D9" s="168" t="s">
        <v>30</v>
      </c>
      <c r="E9" s="166"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ht="12.75" customHeight="1" x14ac:dyDescent="0.2">
      <c r="A13" s="170">
        <v>8</v>
      </c>
      <c r="B13" s="171" t="s">
        <v>89</v>
      </c>
      <c r="C13" s="168" t="s">
        <v>207</v>
      </c>
      <c r="D13" s="168" t="s">
        <v>30</v>
      </c>
      <c r="E13" s="167"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ht="12.75" customHeight="1" x14ac:dyDescent="0.2">
      <c r="A17" s="170">
        <v>9</v>
      </c>
      <c r="B17" s="171" t="s">
        <v>90</v>
      </c>
      <c r="C17" s="168" t="s">
        <v>207</v>
      </c>
      <c r="D17" s="168" t="s">
        <v>30</v>
      </c>
      <c r="E17" s="166"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ht="12.75" customHeight="1" x14ac:dyDescent="0.2">
      <c r="A21" s="170">
        <v>10</v>
      </c>
      <c r="B21" s="171" t="s">
        <v>90</v>
      </c>
      <c r="C21" s="168" t="s">
        <v>207</v>
      </c>
      <c r="D21" s="168" t="s">
        <v>30</v>
      </c>
      <c r="E21" s="167"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ht="12.75" customHeight="1"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ht="12.75" customHeight="1"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ht="12.75" customHeight="1"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ht="12.75" customHeight="1"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cjTJJ79xsCxU2JUm9SLh2Uyc2J1qui7tDYDSbQ5ykaBb13L4F5/BPZ1HOyN70uEEySq8fXNsl3XOva1W/hrMFg==" saltValue="hFXLHzSgJ1lSP5cw+3G1vA==" spinCount="100000" sheet="1" selectLockedCells="1"/>
  <mergeCells count="61">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 ref="F1:F2"/>
    <mergeCell ref="H1:H2"/>
    <mergeCell ref="I1:I2"/>
    <mergeCell ref="D71:D74"/>
    <mergeCell ref="A63:A66"/>
    <mergeCell ref="B21:B24"/>
    <mergeCell ref="C21:C24"/>
    <mergeCell ref="D21:D24"/>
    <mergeCell ref="D63:D66"/>
    <mergeCell ref="A67:A70"/>
    <mergeCell ref="B67:B70"/>
    <mergeCell ref="C67:C70"/>
    <mergeCell ref="D67:D7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s>
  <conditionalFormatting sqref="P3:P88">
    <cfRule type="cellIs" dxfId="15" priority="1" stopIfTrue="1" operator="equal">
      <formula>"Too Young"</formula>
    </cfRule>
    <cfRule type="cellIs" dxfId="14" priority="2" stopIfTrue="1" operator="equal">
      <formula>"OK"</formula>
    </cfRule>
    <cfRule type="cellIs" dxfId="13" priority="3" stopIfTrue="1" operator="equal">
      <formula>"Not Eligible"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8868-7DDF-4C56-9357-4C737DE391CD}">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80" t="str">
        <f>Instructions!B2</f>
        <v>Notts Sports Centre League 2026</v>
      </c>
      <c r="B1" s="180"/>
      <c r="C1" s="180"/>
      <c r="D1" s="180"/>
      <c r="E1" s="180"/>
      <c r="F1" s="172" t="s">
        <v>84</v>
      </c>
      <c r="G1" s="172" t="s">
        <v>85</v>
      </c>
      <c r="H1" s="172" t="s">
        <v>86</v>
      </c>
      <c r="I1" s="172" t="s">
        <v>87</v>
      </c>
      <c r="J1" s="172" t="s">
        <v>104</v>
      </c>
      <c r="K1" s="174" t="s">
        <v>182</v>
      </c>
      <c r="L1" s="172" t="s">
        <v>224</v>
      </c>
      <c r="M1" s="174" t="s">
        <v>184</v>
      </c>
      <c r="N1" s="172" t="s">
        <v>180</v>
      </c>
      <c r="O1" s="172" t="s">
        <v>181</v>
      </c>
      <c r="P1" s="172" t="s">
        <v>91</v>
      </c>
      <c r="W1" s="179" t="s">
        <v>99</v>
      </c>
    </row>
    <row r="2" spans="1:23" x14ac:dyDescent="0.2">
      <c r="A2" s="173" t="str">
        <f>CONCATENATE("Team List - Lane 6 - ",Instructions!I29)</f>
        <v xml:space="preserve">Team List - Lane 6 - </v>
      </c>
      <c r="B2" s="173"/>
      <c r="C2" s="173"/>
      <c r="D2" s="173"/>
      <c r="E2" s="173"/>
      <c r="F2" s="172"/>
      <c r="G2" s="172"/>
      <c r="H2" s="172"/>
      <c r="I2" s="172"/>
      <c r="J2" s="172"/>
      <c r="K2" s="175"/>
      <c r="L2" s="172"/>
      <c r="M2" s="175"/>
      <c r="N2" s="172"/>
      <c r="O2" s="172"/>
      <c r="P2" s="172"/>
      <c r="Q2" s="49" t="s">
        <v>95</v>
      </c>
      <c r="R2" s="49" t="s">
        <v>96</v>
      </c>
      <c r="S2" s="49" t="s">
        <v>97</v>
      </c>
      <c r="T2" s="49" t="s">
        <v>100</v>
      </c>
      <c r="U2" s="49" t="s">
        <v>101</v>
      </c>
      <c r="V2" s="49"/>
      <c r="W2" s="179"/>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81"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77"/>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77"/>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77"/>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77"/>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77"/>
    </row>
    <row r="9" spans="1:23" ht="12.75" customHeight="1" x14ac:dyDescent="0.2">
      <c r="A9" s="170">
        <v>7</v>
      </c>
      <c r="B9" s="171" t="s">
        <v>89</v>
      </c>
      <c r="C9" s="168" t="s">
        <v>207</v>
      </c>
      <c r="D9" s="168" t="s">
        <v>30</v>
      </c>
      <c r="E9" s="166"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77"/>
    </row>
    <row r="10" spans="1:23" x14ac:dyDescent="0.2">
      <c r="A10" s="170"/>
      <c r="B10" s="171"/>
      <c r="C10" s="168"/>
      <c r="D10" s="168"/>
      <c r="E10" s="166"/>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77"/>
    </row>
    <row r="11" spans="1:23" x14ac:dyDescent="0.2">
      <c r="A11" s="170"/>
      <c r="B11" s="171"/>
      <c r="C11" s="168"/>
      <c r="D11" s="168"/>
      <c r="E11" s="166"/>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77"/>
    </row>
    <row r="12" spans="1:23" x14ac:dyDescent="0.2">
      <c r="A12" s="170"/>
      <c r="B12" s="171"/>
      <c r="C12" s="168"/>
      <c r="D12" s="168"/>
      <c r="E12" s="166"/>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77"/>
    </row>
    <row r="13" spans="1:23" ht="12.75" customHeight="1" x14ac:dyDescent="0.2">
      <c r="A13" s="170">
        <v>8</v>
      </c>
      <c r="B13" s="171" t="s">
        <v>89</v>
      </c>
      <c r="C13" s="168" t="s">
        <v>207</v>
      </c>
      <c r="D13" s="168" t="s">
        <v>30</v>
      </c>
      <c r="E13" s="167"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77"/>
    </row>
    <row r="14" spans="1:23" x14ac:dyDescent="0.2">
      <c r="A14" s="170"/>
      <c r="B14" s="171"/>
      <c r="C14" s="168"/>
      <c r="D14" s="168"/>
      <c r="E14" s="167"/>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77"/>
    </row>
    <row r="15" spans="1:23" x14ac:dyDescent="0.2">
      <c r="A15" s="170"/>
      <c r="B15" s="171"/>
      <c r="C15" s="168"/>
      <c r="D15" s="168"/>
      <c r="E15" s="167"/>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77"/>
    </row>
    <row r="16" spans="1:23" x14ac:dyDescent="0.2">
      <c r="A16" s="170"/>
      <c r="B16" s="171"/>
      <c r="C16" s="168"/>
      <c r="D16" s="168"/>
      <c r="E16" s="167"/>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77"/>
    </row>
    <row r="17" spans="1:23" ht="12.75" customHeight="1" x14ac:dyDescent="0.2">
      <c r="A17" s="170">
        <v>9</v>
      </c>
      <c r="B17" s="171" t="s">
        <v>90</v>
      </c>
      <c r="C17" s="168" t="s">
        <v>207</v>
      </c>
      <c r="D17" s="168" t="s">
        <v>30</v>
      </c>
      <c r="E17" s="166"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77"/>
    </row>
    <row r="18" spans="1:23" x14ac:dyDescent="0.2">
      <c r="A18" s="170"/>
      <c r="B18" s="171"/>
      <c r="C18" s="168"/>
      <c r="D18" s="168"/>
      <c r="E18" s="166"/>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77"/>
    </row>
    <row r="19" spans="1:23" x14ac:dyDescent="0.2">
      <c r="A19" s="170"/>
      <c r="B19" s="171"/>
      <c r="C19" s="168"/>
      <c r="D19" s="168"/>
      <c r="E19" s="166"/>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77"/>
    </row>
    <row r="20" spans="1:23" x14ac:dyDescent="0.2">
      <c r="A20" s="170"/>
      <c r="B20" s="171"/>
      <c r="C20" s="168"/>
      <c r="D20" s="168"/>
      <c r="E20" s="166"/>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77"/>
    </row>
    <row r="21" spans="1:23" ht="12.75" customHeight="1" x14ac:dyDescent="0.2">
      <c r="A21" s="170">
        <v>10</v>
      </c>
      <c r="B21" s="171" t="s">
        <v>90</v>
      </c>
      <c r="C21" s="168" t="s">
        <v>207</v>
      </c>
      <c r="D21" s="168" t="s">
        <v>30</v>
      </c>
      <c r="E21" s="167"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77"/>
    </row>
    <row r="22" spans="1:23" x14ac:dyDescent="0.2">
      <c r="A22" s="170"/>
      <c r="B22" s="171"/>
      <c r="C22" s="168"/>
      <c r="D22" s="168"/>
      <c r="E22" s="167"/>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77"/>
    </row>
    <row r="23" spans="1:23" x14ac:dyDescent="0.2">
      <c r="A23" s="170"/>
      <c r="B23" s="171"/>
      <c r="C23" s="168"/>
      <c r="D23" s="168"/>
      <c r="E23" s="167"/>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77"/>
    </row>
    <row r="24" spans="1:23" x14ac:dyDescent="0.2">
      <c r="A24" s="170"/>
      <c r="B24" s="171"/>
      <c r="C24" s="168"/>
      <c r="D24" s="168"/>
      <c r="E24" s="167"/>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77"/>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77"/>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77"/>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77"/>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77"/>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77"/>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77"/>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77"/>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77"/>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77"/>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77"/>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77"/>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77"/>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77"/>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77"/>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77"/>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77"/>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77"/>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77"/>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77"/>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77"/>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77"/>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77"/>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77"/>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77"/>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77"/>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77"/>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77"/>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77"/>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77"/>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77"/>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77"/>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77"/>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77"/>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77"/>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77"/>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77"/>
    </row>
    <row r="63" spans="1:23" ht="12.75" customHeight="1" x14ac:dyDescent="0.2">
      <c r="A63" s="170">
        <v>49</v>
      </c>
      <c r="B63" s="171" t="s">
        <v>89</v>
      </c>
      <c r="C63" s="169" t="s">
        <v>207</v>
      </c>
      <c r="D63" s="169" t="s">
        <v>33</v>
      </c>
      <c r="E63" s="166"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77"/>
    </row>
    <row r="64" spans="1:23" x14ac:dyDescent="0.2">
      <c r="A64" s="170"/>
      <c r="B64" s="171"/>
      <c r="C64" s="169"/>
      <c r="D64" s="169"/>
      <c r="E64" s="166"/>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77"/>
    </row>
    <row r="65" spans="1:23" x14ac:dyDescent="0.2">
      <c r="A65" s="170"/>
      <c r="B65" s="171"/>
      <c r="C65" s="169"/>
      <c r="D65" s="169"/>
      <c r="E65" s="166"/>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77"/>
    </row>
    <row r="66" spans="1:23" x14ac:dyDescent="0.2">
      <c r="A66" s="170"/>
      <c r="B66" s="171"/>
      <c r="C66" s="169"/>
      <c r="D66" s="169"/>
      <c r="E66" s="166"/>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77"/>
    </row>
    <row r="67" spans="1:23" ht="12.75" customHeight="1" x14ac:dyDescent="0.2">
      <c r="A67" s="170">
        <v>50</v>
      </c>
      <c r="B67" s="171" t="s">
        <v>89</v>
      </c>
      <c r="C67" s="169" t="s">
        <v>207</v>
      </c>
      <c r="D67" s="169" t="s">
        <v>33</v>
      </c>
      <c r="E67" s="167"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77"/>
    </row>
    <row r="68" spans="1:23" x14ac:dyDescent="0.2">
      <c r="A68" s="170"/>
      <c r="B68" s="171"/>
      <c r="C68" s="169"/>
      <c r="D68" s="169"/>
      <c r="E68" s="167"/>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77"/>
    </row>
    <row r="69" spans="1:23" x14ac:dyDescent="0.2">
      <c r="A69" s="170"/>
      <c r="B69" s="171"/>
      <c r="C69" s="169"/>
      <c r="D69" s="169"/>
      <c r="E69" s="167"/>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77"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1"/>
      <c r="C70" s="169"/>
      <c r="D70" s="169"/>
      <c r="E70" s="167"/>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77"/>
    </row>
    <row r="71" spans="1:23" ht="12.75" customHeight="1" x14ac:dyDescent="0.2">
      <c r="A71" s="170">
        <v>51</v>
      </c>
      <c r="B71" s="171" t="s">
        <v>90</v>
      </c>
      <c r="C71" s="169" t="s">
        <v>207</v>
      </c>
      <c r="D71" s="169" t="s">
        <v>33</v>
      </c>
      <c r="E71" s="166"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77"/>
    </row>
    <row r="72" spans="1:23" x14ac:dyDescent="0.2">
      <c r="A72" s="170"/>
      <c r="B72" s="171"/>
      <c r="C72" s="169"/>
      <c r="D72" s="169"/>
      <c r="E72" s="166"/>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77"/>
    </row>
    <row r="73" spans="1:23" x14ac:dyDescent="0.2">
      <c r="A73" s="170"/>
      <c r="B73" s="171"/>
      <c r="C73" s="169"/>
      <c r="D73" s="169"/>
      <c r="E73" s="166"/>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77"/>
    </row>
    <row r="74" spans="1:23" x14ac:dyDescent="0.2">
      <c r="A74" s="170"/>
      <c r="B74" s="171"/>
      <c r="C74" s="169"/>
      <c r="D74" s="169"/>
      <c r="E74" s="166"/>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77"/>
    </row>
    <row r="75" spans="1:23" ht="12.75" customHeight="1" x14ac:dyDescent="0.2">
      <c r="A75" s="170">
        <v>52</v>
      </c>
      <c r="B75" s="171" t="s">
        <v>90</v>
      </c>
      <c r="C75" s="169" t="s">
        <v>207</v>
      </c>
      <c r="D75" s="169" t="s">
        <v>33</v>
      </c>
      <c r="E75" s="167"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77"/>
    </row>
    <row r="76" spans="1:23" x14ac:dyDescent="0.2">
      <c r="A76" s="170"/>
      <c r="B76" s="171"/>
      <c r="C76" s="169"/>
      <c r="D76" s="169"/>
      <c r="E76" s="167"/>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77"/>
    </row>
    <row r="77" spans="1:23" x14ac:dyDescent="0.2">
      <c r="A77" s="170"/>
      <c r="B77" s="171"/>
      <c r="C77" s="169"/>
      <c r="D77" s="169"/>
      <c r="E77" s="167"/>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77"/>
    </row>
    <row r="78" spans="1:23" x14ac:dyDescent="0.2">
      <c r="A78" s="170"/>
      <c r="B78" s="171"/>
      <c r="C78" s="169"/>
      <c r="D78" s="169"/>
      <c r="E78" s="167"/>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77"/>
    </row>
    <row r="79" spans="1:23" x14ac:dyDescent="0.2">
      <c r="A79" s="170">
        <v>53</v>
      </c>
      <c r="B79" s="169" t="s">
        <v>208</v>
      </c>
      <c r="C79" s="169"/>
      <c r="D79" s="169"/>
      <c r="E79" s="176"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77"/>
    </row>
    <row r="80" spans="1:23" x14ac:dyDescent="0.2">
      <c r="A80" s="170"/>
      <c r="B80" s="169"/>
      <c r="C80" s="169"/>
      <c r="D80" s="169"/>
      <c r="E80" s="176"/>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77"/>
    </row>
    <row r="81" spans="1:23" x14ac:dyDescent="0.2">
      <c r="A81" s="170"/>
      <c r="B81" s="169"/>
      <c r="C81" s="169"/>
      <c r="D81" s="169"/>
      <c r="E81" s="176"/>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77"/>
    </row>
    <row r="82" spans="1:23" x14ac:dyDescent="0.2">
      <c r="A82" s="170"/>
      <c r="B82" s="169"/>
      <c r="C82" s="169"/>
      <c r="D82" s="169"/>
      <c r="E82" s="176"/>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77"/>
    </row>
    <row r="83" spans="1:23" x14ac:dyDescent="0.2">
      <c r="A83" s="170"/>
      <c r="B83" s="169"/>
      <c r="C83" s="169"/>
      <c r="D83" s="169"/>
      <c r="E83" s="176"/>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77"/>
    </row>
    <row r="84" spans="1:23" x14ac:dyDescent="0.2">
      <c r="A84" s="170"/>
      <c r="B84" s="169"/>
      <c r="C84" s="169"/>
      <c r="D84" s="169"/>
      <c r="E84" s="176"/>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77"/>
    </row>
    <row r="85" spans="1:23" x14ac:dyDescent="0.2">
      <c r="A85" s="170"/>
      <c r="B85" s="169"/>
      <c r="C85" s="169"/>
      <c r="D85" s="169"/>
      <c r="E85" s="176"/>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77"/>
    </row>
    <row r="86" spans="1:23" x14ac:dyDescent="0.2">
      <c r="A86" s="170"/>
      <c r="B86" s="169"/>
      <c r="C86" s="169"/>
      <c r="D86" s="169"/>
      <c r="E86" s="176"/>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77"/>
    </row>
    <row r="87" spans="1:23" x14ac:dyDescent="0.2">
      <c r="A87" s="170"/>
      <c r="B87" s="169"/>
      <c r="C87" s="169"/>
      <c r="D87" s="169"/>
      <c r="E87" s="176"/>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77"/>
    </row>
    <row r="88" spans="1:23" x14ac:dyDescent="0.2">
      <c r="A88" s="170"/>
      <c r="B88" s="169"/>
      <c r="C88" s="169"/>
      <c r="D88" s="169"/>
      <c r="E88" s="176"/>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78"/>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AfwAn5irRF/+G/hsLOnN7QQS82NdPLoGaq2CLGxckgRpLuTf1ddktM1xCon1cG0z1HO5QSY5bcPAQUIfEmpmKA==" saltValue="rhPvnOsVVfLLoJmbNSAkOg==" spinCount="100000" sheet="1" selectLockedCells="1"/>
  <mergeCells count="61">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 ref="F1:F2"/>
    <mergeCell ref="H1:H2"/>
    <mergeCell ref="I1:I2"/>
    <mergeCell ref="D71:D74"/>
    <mergeCell ref="A63:A66"/>
    <mergeCell ref="B21:B24"/>
    <mergeCell ref="C21:C24"/>
    <mergeCell ref="D21:D24"/>
    <mergeCell ref="D63:D66"/>
    <mergeCell ref="A67:A70"/>
    <mergeCell ref="B67:B70"/>
    <mergeCell ref="C67:C70"/>
    <mergeCell ref="D67:D7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s>
  <conditionalFormatting sqref="P3:P88">
    <cfRule type="cellIs" dxfId="12" priority="1" stopIfTrue="1" operator="equal">
      <formula>"Too Young"</formula>
    </cfRule>
    <cfRule type="cellIs" dxfId="11" priority="2" stopIfTrue="1" operator="equal">
      <formula>"OK"</formula>
    </cfRule>
    <cfRule type="cellIs" dxfId="10" priority="3" stopIfTrue="1" operator="equal">
      <formula>"Not Eligible"</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5C67-0231-4C5A-AA1F-683DFE947680}">
  <sheetPr codeName="Sheet1"/>
  <dimension ref="A1:DA114"/>
  <sheetViews>
    <sheetView showRowColHeaders="0" zoomScale="85" zoomScaleNormal="85" workbookViewId="0">
      <pane xSplit="6" ySplit="6" topLeftCell="G7" activePane="bottomRight" state="frozen"/>
      <selection activeCell="D28" sqref="D28"/>
      <selection pane="topRight" activeCell="D28" sqref="D28"/>
      <selection pane="bottomLeft" activeCell="D28" sqref="D28"/>
      <selection pane="bottomRight" activeCell="G7" sqref="G7"/>
    </sheetView>
  </sheetViews>
  <sheetFormatPr defaultRowHeight="12.75" x14ac:dyDescent="0.2"/>
  <cols>
    <col min="1" max="1" width="3.42578125" style="1" bestFit="1" customWidth="1"/>
    <col min="2" max="2" width="2.42578125" style="2" customWidth="1"/>
    <col min="3" max="3" width="8.5703125" style="1" bestFit="1" customWidth="1"/>
    <col min="4" max="4" width="6.42578125" style="1" bestFit="1" customWidth="1"/>
    <col min="5" max="5" width="20.28515625" style="1" bestFit="1" customWidth="1"/>
    <col min="6" max="6" width="10.85546875" style="1" bestFit="1" customWidth="1"/>
    <col min="7" max="7" width="8.7109375" style="1" customWidth="1"/>
    <col min="8" max="9" width="5.7109375" style="2" customWidth="1"/>
    <col min="10" max="10" width="5.7109375" style="1" customWidth="1"/>
    <col min="11" max="11" width="8" style="1" bestFit="1" customWidth="1"/>
    <col min="12" max="13" width="5.7109375" style="2" customWidth="1"/>
    <col min="14" max="14" width="5.7109375" style="1" customWidth="1"/>
    <col min="15" max="15" width="8" style="1" customWidth="1"/>
    <col min="16" max="17" width="5.7109375" style="2" customWidth="1"/>
    <col min="18" max="18" width="5.7109375" style="1" customWidth="1"/>
    <col min="19" max="19" width="8" style="1" bestFit="1" customWidth="1"/>
    <col min="20" max="21" width="5.7109375" style="2" customWidth="1"/>
    <col min="22" max="22" width="5.7109375" style="1" customWidth="1"/>
    <col min="23" max="23" width="8.28515625" style="1" bestFit="1" customWidth="1"/>
    <col min="24" max="25" width="5.7109375" style="2" customWidth="1"/>
    <col min="26" max="26" width="5.7109375" style="1" customWidth="1"/>
    <col min="27" max="27" width="8.28515625" style="1" customWidth="1"/>
    <col min="28" max="29" width="5.7109375" style="2" customWidth="1"/>
    <col min="30" max="30" width="5.7109375" style="1" customWidth="1"/>
    <col min="31" max="31" width="2" style="15" customWidth="1"/>
    <col min="32" max="32" width="5.140625" style="1" bestFit="1" customWidth="1"/>
    <col min="33" max="33" width="5.140625" style="1" customWidth="1"/>
    <col min="34" max="37" width="5.140625" style="1" bestFit="1" customWidth="1"/>
    <col min="38" max="38" width="17.28515625" style="1" bestFit="1" customWidth="1"/>
    <col min="39" max="39" width="16.7109375" style="15" bestFit="1" customWidth="1"/>
    <col min="40" max="40" width="7.28515625" style="1" hidden="1" customWidth="1"/>
    <col min="41" max="41" width="7.140625" style="1" hidden="1" customWidth="1"/>
    <col min="42" max="42" width="2" style="15" customWidth="1"/>
    <col min="43" max="43" width="71.42578125" style="15" customWidth="1"/>
    <col min="44" max="44" width="7.5703125" style="15" customWidth="1"/>
    <col min="45" max="45" width="8.42578125" style="15" customWidth="1"/>
    <col min="46" max="46" width="9.28515625" style="15" customWidth="1"/>
    <col min="47" max="48" width="9.42578125" style="15" customWidth="1"/>
    <col min="49" max="49" width="9.5703125" style="15" customWidth="1"/>
    <col min="50" max="50" width="8.7109375" style="15" customWidth="1"/>
    <col min="51" max="51" width="7.28515625" style="15" customWidth="1"/>
    <col min="52" max="52" width="9.5703125" style="15" customWidth="1"/>
    <col min="53" max="58" width="2.140625" style="15" customWidth="1"/>
    <col min="59" max="59" width="8.140625" style="15" customWidth="1"/>
    <col min="60" max="60" width="13.85546875" style="15" customWidth="1"/>
    <col min="61" max="61" width="11.7109375" style="15" customWidth="1"/>
    <col min="62" max="62" width="12.140625" style="15" customWidth="1"/>
    <col min="63" max="69" width="9.140625" style="15" customWidth="1"/>
    <col min="70" max="105" width="9.140625" style="15"/>
    <col min="106" max="16384" width="9.140625" style="1"/>
  </cols>
  <sheetData>
    <row r="1" spans="1:69" s="15" customFormat="1" ht="12.75" customHeight="1" x14ac:dyDescent="0.2">
      <c r="B1" s="16"/>
      <c r="G1" s="189" t="s">
        <v>103</v>
      </c>
      <c r="H1" s="189"/>
      <c r="I1" s="189"/>
      <c r="J1" s="189"/>
      <c r="K1" s="189"/>
      <c r="L1" s="189"/>
      <c r="M1" s="189"/>
      <c r="N1" s="189"/>
      <c r="O1" s="189"/>
      <c r="P1" s="189"/>
      <c r="Q1" s="189"/>
      <c r="R1" s="189"/>
      <c r="S1" s="189"/>
      <c r="T1" s="189"/>
      <c r="U1" s="189"/>
      <c r="V1" s="189"/>
      <c r="W1" s="189"/>
      <c r="X1" s="189"/>
      <c r="Y1" s="189"/>
      <c r="Z1" s="189"/>
      <c r="AA1" s="189"/>
      <c r="AB1" s="189"/>
      <c r="AC1" s="189"/>
      <c r="AD1" s="189"/>
      <c r="AS1" s="15">
        <f>SUM(AS5:AX5)</f>
        <v>15</v>
      </c>
      <c r="AT1" s="15">
        <f>SUM(AT5:AX5)</f>
        <v>10</v>
      </c>
      <c r="AU1" s="15">
        <f>SUM(AU5:AX5)</f>
        <v>6</v>
      </c>
      <c r="AV1" s="15">
        <f>SUM(AV5:AX5)</f>
        <v>3</v>
      </c>
      <c r="AW1" s="15">
        <f>SUM(AW5:AX5)</f>
        <v>1</v>
      </c>
      <c r="AX1" s="15">
        <f>SUM(AX5)</f>
        <v>0</v>
      </c>
    </row>
    <row r="2" spans="1:69" s="15" customFormat="1" ht="30" customHeight="1" x14ac:dyDescent="0.2">
      <c r="A2" s="187" t="str">
        <f>Instructions!B2</f>
        <v>Notts Sports Centre League 2026</v>
      </c>
      <c r="B2" s="187"/>
      <c r="C2" s="187"/>
      <c r="D2" s="187"/>
      <c r="E2" s="187"/>
      <c r="F2" s="187"/>
      <c r="G2" s="189"/>
      <c r="H2" s="189"/>
      <c r="I2" s="189"/>
      <c r="J2" s="189"/>
      <c r="K2" s="189"/>
      <c r="L2" s="189"/>
      <c r="M2" s="189"/>
      <c r="N2" s="189"/>
      <c r="O2" s="189"/>
      <c r="P2" s="189"/>
      <c r="Q2" s="189"/>
      <c r="R2" s="189"/>
      <c r="S2" s="189"/>
      <c r="T2" s="189"/>
      <c r="U2" s="189"/>
      <c r="V2" s="189"/>
      <c r="W2" s="189"/>
      <c r="X2" s="189"/>
      <c r="Y2" s="189"/>
      <c r="Z2" s="189"/>
      <c r="AA2" s="189"/>
      <c r="AB2" s="189"/>
      <c r="AC2" s="189"/>
      <c r="AD2" s="189"/>
    </row>
    <row r="3" spans="1:69" s="15" customFormat="1" ht="18" customHeight="1" x14ac:dyDescent="0.2">
      <c r="A3" s="188">
        <f>Instructions!I12</f>
        <v>46023</v>
      </c>
      <c r="B3" s="188"/>
      <c r="C3" s="188"/>
      <c r="D3" s="188"/>
      <c r="E3" s="188"/>
      <c r="F3" s="188"/>
      <c r="G3" s="189"/>
      <c r="H3" s="189"/>
      <c r="I3" s="189"/>
      <c r="J3" s="189"/>
      <c r="K3" s="189"/>
      <c r="L3" s="189"/>
      <c r="M3" s="189"/>
      <c r="N3" s="189"/>
      <c r="O3" s="189"/>
      <c r="P3" s="189"/>
      <c r="Q3" s="189"/>
      <c r="R3" s="189"/>
      <c r="S3" s="189"/>
      <c r="T3" s="189"/>
      <c r="U3" s="189"/>
      <c r="V3" s="189"/>
      <c r="W3" s="189"/>
      <c r="X3" s="189"/>
      <c r="Y3" s="189"/>
      <c r="Z3" s="189"/>
      <c r="AA3" s="189"/>
      <c r="AB3" s="189"/>
      <c r="AC3" s="189"/>
      <c r="AD3" s="189"/>
    </row>
    <row r="4" spans="1:69" s="15" customFormat="1" x14ac:dyDescent="0.2">
      <c r="A4" s="185" t="str">
        <f>CONCATENATE("Round ",Instructions!J20," - Division ",Instructions!J18," - ",Instructions!I22)</f>
        <v xml:space="preserve">Round  - Division 1 - </v>
      </c>
      <c r="B4" s="185"/>
      <c r="C4" s="185"/>
      <c r="D4" s="185"/>
      <c r="E4" s="185"/>
      <c r="F4" s="186"/>
      <c r="G4" s="15" t="s">
        <v>2</v>
      </c>
      <c r="H4" s="16">
        <f>J62</f>
        <v>0</v>
      </c>
      <c r="I4" s="185" t="str">
        <f>CONCATENATE("Place: ",J63)</f>
        <v>Place: 1</v>
      </c>
      <c r="J4" s="186"/>
      <c r="K4" s="15" t="s">
        <v>7</v>
      </c>
      <c r="L4" s="16">
        <f>N62</f>
        <v>0</v>
      </c>
      <c r="M4" s="185" t="str">
        <f>CONCATENATE("Place: ",N63)</f>
        <v>Place: 1</v>
      </c>
      <c r="N4" s="186"/>
      <c r="O4" s="15" t="s">
        <v>36</v>
      </c>
      <c r="P4" s="16">
        <f>R62</f>
        <v>0</v>
      </c>
      <c r="Q4" s="185" t="str">
        <f>CONCATENATE("Place: ",R63)</f>
        <v>Place: 1</v>
      </c>
      <c r="R4" s="186"/>
      <c r="S4" s="15" t="s">
        <v>8</v>
      </c>
      <c r="T4" s="16">
        <f>V62</f>
        <v>0</v>
      </c>
      <c r="U4" s="185" t="str">
        <f>CONCATENATE("Place: ",V63)</f>
        <v>Place: 1</v>
      </c>
      <c r="V4" s="186"/>
      <c r="W4" s="15" t="s">
        <v>9</v>
      </c>
      <c r="X4" s="16">
        <f>Z62</f>
        <v>0</v>
      </c>
      <c r="Y4" s="185" t="str">
        <f>CONCATENATE("Place: ",Z63)</f>
        <v>Place: 1</v>
      </c>
      <c r="Z4" s="186"/>
      <c r="AA4" s="15" t="s">
        <v>10</v>
      </c>
      <c r="AB4" s="16">
        <f>AD62</f>
        <v>0</v>
      </c>
      <c r="AC4" s="185" t="str">
        <f>CONCATENATE("Place: ",AD63)</f>
        <v>Place: 1</v>
      </c>
      <c r="AD4" s="186"/>
      <c r="AE4" s="16"/>
      <c r="AF4" s="16"/>
      <c r="AG4" s="16"/>
      <c r="AH4" s="16"/>
      <c r="AI4" s="16"/>
      <c r="AJ4" s="16"/>
      <c r="AK4" s="16"/>
      <c r="AL4" s="16"/>
      <c r="AM4" s="16"/>
      <c r="AQ4" s="15" t="s">
        <v>22</v>
      </c>
      <c r="AR4" s="15" t="s">
        <v>4</v>
      </c>
      <c r="AS4" s="15">
        <v>1</v>
      </c>
      <c r="AT4" s="15">
        <v>2</v>
      </c>
      <c r="AU4" s="15">
        <v>3</v>
      </c>
      <c r="AV4" s="15">
        <v>4</v>
      </c>
      <c r="AW4" s="15">
        <v>5</v>
      </c>
      <c r="AX4" s="15">
        <v>6</v>
      </c>
      <c r="AY4" s="15">
        <v>0</v>
      </c>
    </row>
    <row r="5" spans="1:69" s="15" customFormat="1" x14ac:dyDescent="0.2">
      <c r="A5" s="185" t="str">
        <f>CONCATENATE("Licensed Level 4 - ",Instructions!I24)</f>
        <v>Licensed Level 4 - 4EM26</v>
      </c>
      <c r="B5" s="185"/>
      <c r="C5" s="185"/>
      <c r="D5" s="185"/>
      <c r="E5" s="185"/>
      <c r="F5" s="186"/>
      <c r="G5" s="190">
        <f>Instructions!C28</f>
        <v>0</v>
      </c>
      <c r="H5" s="190"/>
      <c r="I5" s="190"/>
      <c r="J5" s="190"/>
      <c r="K5" s="190">
        <f>Instructions!F28</f>
        <v>0</v>
      </c>
      <c r="L5" s="190"/>
      <c r="M5" s="190"/>
      <c r="N5" s="190"/>
      <c r="O5" s="190">
        <f>Instructions!I28</f>
        <v>0</v>
      </c>
      <c r="P5" s="190"/>
      <c r="Q5" s="190"/>
      <c r="R5" s="190"/>
      <c r="S5" s="190">
        <f>Instructions!C29</f>
        <v>0</v>
      </c>
      <c r="T5" s="190"/>
      <c r="U5" s="190"/>
      <c r="V5" s="190"/>
      <c r="W5" s="190">
        <f>Instructions!F29</f>
        <v>0</v>
      </c>
      <c r="X5" s="190"/>
      <c r="Y5" s="190"/>
      <c r="Z5" s="190"/>
      <c r="AA5" s="190">
        <f>Instructions!I29</f>
        <v>0</v>
      </c>
      <c r="AB5" s="190"/>
      <c r="AC5" s="190"/>
      <c r="AD5" s="190"/>
      <c r="AE5" s="16"/>
      <c r="AF5" s="16"/>
      <c r="AG5" s="16"/>
      <c r="AH5" s="16"/>
      <c r="AI5" s="16"/>
      <c r="AJ5" s="16"/>
      <c r="AK5" s="16"/>
      <c r="AL5" s="16"/>
      <c r="AM5" s="16"/>
      <c r="AR5" s="15" t="s">
        <v>15</v>
      </c>
      <c r="AS5" s="15">
        <f>Instructions!J10</f>
        <v>5</v>
      </c>
      <c r="AT5" s="15">
        <f>AS5-1</f>
        <v>4</v>
      </c>
      <c r="AU5" s="15">
        <f>AT5-1</f>
        <v>3</v>
      </c>
      <c r="AV5" s="15">
        <f>AU5-1</f>
        <v>2</v>
      </c>
      <c r="AW5" s="15">
        <f>AV5-1</f>
        <v>1</v>
      </c>
      <c r="AX5" s="15">
        <f>AW5-1</f>
        <v>0</v>
      </c>
      <c r="AY5" s="15">
        <v>0</v>
      </c>
      <c r="BL5" s="15" t="s">
        <v>102</v>
      </c>
    </row>
    <row r="6" spans="1:69" s="15" customFormat="1" x14ac:dyDescent="0.2">
      <c r="A6" s="185" t="s">
        <v>1</v>
      </c>
      <c r="B6" s="185"/>
      <c r="C6" s="185"/>
      <c r="D6" s="185"/>
      <c r="E6" s="185"/>
      <c r="F6" s="186"/>
      <c r="G6" s="24" t="s">
        <v>3</v>
      </c>
      <c r="H6" s="25" t="s">
        <v>4</v>
      </c>
      <c r="I6" s="25" t="s">
        <v>5</v>
      </c>
      <c r="J6" s="26" t="s">
        <v>6</v>
      </c>
      <c r="K6" s="24" t="s">
        <v>3</v>
      </c>
      <c r="L6" s="25" t="s">
        <v>4</v>
      </c>
      <c r="M6" s="25" t="s">
        <v>5</v>
      </c>
      <c r="N6" s="26" t="s">
        <v>6</v>
      </c>
      <c r="O6" s="24" t="s">
        <v>3</v>
      </c>
      <c r="P6" s="25" t="s">
        <v>4</v>
      </c>
      <c r="Q6" s="25" t="s">
        <v>5</v>
      </c>
      <c r="R6" s="26" t="s">
        <v>6</v>
      </c>
      <c r="S6" s="24" t="s">
        <v>3</v>
      </c>
      <c r="T6" s="25" t="s">
        <v>4</v>
      </c>
      <c r="U6" s="25" t="s">
        <v>5</v>
      </c>
      <c r="V6" s="26" t="s">
        <v>6</v>
      </c>
      <c r="W6" s="24" t="s">
        <v>3</v>
      </c>
      <c r="X6" s="25" t="s">
        <v>4</v>
      </c>
      <c r="Y6" s="25" t="s">
        <v>5</v>
      </c>
      <c r="Z6" s="26" t="s">
        <v>6</v>
      </c>
      <c r="AA6" s="24" t="s">
        <v>3</v>
      </c>
      <c r="AB6" s="25" t="s">
        <v>4</v>
      </c>
      <c r="AC6" s="25" t="s">
        <v>5</v>
      </c>
      <c r="AD6" s="26" t="s">
        <v>6</v>
      </c>
      <c r="AF6" s="182" t="s">
        <v>63</v>
      </c>
      <c r="AG6" s="183"/>
      <c r="AH6" s="183"/>
      <c r="AI6" s="183"/>
      <c r="AJ6" s="183"/>
      <c r="AK6" s="184"/>
      <c r="AL6" s="27" t="s">
        <v>59</v>
      </c>
      <c r="AM6" s="19" t="s">
        <v>70</v>
      </c>
      <c r="AN6" s="28" t="s">
        <v>14</v>
      </c>
      <c r="AO6" s="28" t="s">
        <v>13</v>
      </c>
      <c r="AP6" s="16"/>
      <c r="AQ6" s="16"/>
      <c r="AS6" s="15" t="s">
        <v>16</v>
      </c>
      <c r="AT6" s="15" t="s">
        <v>17</v>
      </c>
      <c r="AU6" s="15" t="s">
        <v>18</v>
      </c>
      <c r="AV6" s="15" t="s">
        <v>19</v>
      </c>
      <c r="AW6" s="15" t="s">
        <v>20</v>
      </c>
      <c r="AX6" s="15" t="s">
        <v>21</v>
      </c>
      <c r="BA6" s="185" t="s">
        <v>60</v>
      </c>
      <c r="BB6" s="185"/>
      <c r="BC6" s="185"/>
      <c r="BD6" s="185"/>
      <c r="BE6" s="185"/>
      <c r="BF6" s="185"/>
      <c r="BG6" s="16" t="s">
        <v>68</v>
      </c>
      <c r="BH6" s="15" t="s">
        <v>61</v>
      </c>
      <c r="BI6" s="15" t="s">
        <v>62</v>
      </c>
      <c r="BJ6" s="15" t="s">
        <v>69</v>
      </c>
      <c r="BL6" s="15" t="s">
        <v>2</v>
      </c>
      <c r="BM6" s="15" t="s">
        <v>7</v>
      </c>
      <c r="BN6" s="15" t="s">
        <v>36</v>
      </c>
      <c r="BO6" s="15" t="s">
        <v>8</v>
      </c>
      <c r="BP6" s="15" t="s">
        <v>9</v>
      </c>
      <c r="BQ6" s="15" t="s">
        <v>10</v>
      </c>
    </row>
    <row r="7" spans="1:69" x14ac:dyDescent="0.2">
      <c r="A7" s="1">
        <v>1</v>
      </c>
      <c r="B7" s="2" t="s">
        <v>201</v>
      </c>
      <c r="C7" s="1" t="s">
        <v>31</v>
      </c>
      <c r="D7" s="1" t="s">
        <v>28</v>
      </c>
      <c r="E7" s="5" t="s">
        <v>32</v>
      </c>
      <c r="F7" s="6" t="s">
        <v>213</v>
      </c>
      <c r="G7" s="4" t="s">
        <v>179</v>
      </c>
      <c r="H7" s="2">
        <f t="shared" ref="H7:H16" si="0">IF(AS7=999,0,RANK(AS7,$AS7:$AX7,1))</f>
        <v>0</v>
      </c>
      <c r="I7" s="2">
        <f t="shared" ref="I7:I16" si="1">HLOOKUP(H7,$AR$4:$AY$5,2,FALSE)</f>
        <v>0</v>
      </c>
      <c r="J7" s="3">
        <f>I7</f>
        <v>0</v>
      </c>
      <c r="K7" s="4" t="s">
        <v>179</v>
      </c>
      <c r="L7" s="2">
        <f t="shared" ref="L7:L16" si="2">IF(AT7=999,0,RANK(AT7,$AS7:$AX7,1))</f>
        <v>0</v>
      </c>
      <c r="M7" s="2">
        <f t="shared" ref="M7:M16" si="3">HLOOKUP(L7,$AR$4:$AY$5,2,FALSE)</f>
        <v>0</v>
      </c>
      <c r="N7" s="7">
        <f>M7</f>
        <v>0</v>
      </c>
      <c r="O7" s="4" t="s">
        <v>179</v>
      </c>
      <c r="P7" s="2">
        <f t="shared" ref="P7:P16" si="4">IF(AU7=999,0,RANK(AU7,$AS7:$AX7,1))</f>
        <v>0</v>
      </c>
      <c r="Q7" s="2">
        <f t="shared" ref="Q7:Q16" si="5">HLOOKUP(P7,$AR$4:$AY$5,2,FALSE)</f>
        <v>0</v>
      </c>
      <c r="R7" s="3">
        <f>Q7</f>
        <v>0</v>
      </c>
      <c r="S7" s="4" t="s">
        <v>179</v>
      </c>
      <c r="T7" s="2">
        <f t="shared" ref="T7:T16" si="6">IF(AV7=999,0,RANK(AV7,$AS7:$AX7,1))</f>
        <v>0</v>
      </c>
      <c r="U7" s="2">
        <f t="shared" ref="U7:U16" si="7">HLOOKUP(T7,$AR$4:$AY$5,2,FALSE)</f>
        <v>0</v>
      </c>
      <c r="V7" s="7">
        <f>U7</f>
        <v>0</v>
      </c>
      <c r="W7" s="4" t="s">
        <v>179</v>
      </c>
      <c r="X7" s="2">
        <f t="shared" ref="X7:X16" si="8">IF(AW7=999,0,RANK(AW7,$AS7:$AX7,1))</f>
        <v>0</v>
      </c>
      <c r="Y7" s="2">
        <f t="shared" ref="Y7:Y16" si="9">HLOOKUP(X7,$AR$4:$AY$5,2,FALSE)</f>
        <v>0</v>
      </c>
      <c r="Z7" s="3">
        <f>Y7</f>
        <v>0</v>
      </c>
      <c r="AA7" s="4" t="s">
        <v>179</v>
      </c>
      <c r="AB7" s="2">
        <f t="shared" ref="AB7:AB16" si="10">IF(AX7=999,0,RANK(AX7,$AS7:$AX7,1))</f>
        <v>0</v>
      </c>
      <c r="AC7" s="2">
        <f t="shared" ref="AC7:AC16" si="11">HLOOKUP(AB7,$AR$4:$AY$5,2,FALSE)</f>
        <v>0</v>
      </c>
      <c r="AD7" s="3">
        <f>AC7</f>
        <v>0</v>
      </c>
      <c r="AE7" s="17"/>
      <c r="AF7" s="1" t="str">
        <f>IF(BH7&gt;$AT$5,"",MATCH(1,BA7:BF7,0))</f>
        <v/>
      </c>
      <c r="AG7" s="1" t="str">
        <f>IF(Instructions!$J$10&gt;1,IF(BH7&gt;$AU$5,"",MATCH(2,BA7:BF7,0)),"")</f>
        <v/>
      </c>
      <c r="AH7" s="1" t="str">
        <f>IF(Instructions!$J$10&gt;2,IF(BH7&gt;$AV$5,"",MATCH(3,BA7:BF7,0)),"")</f>
        <v/>
      </c>
      <c r="AI7" s="1" t="str">
        <f>IF(Instructions!$J$10&gt;3,IF(BH7&gt;$AW$5,"",MATCH(4,BA7:BF7,0)),"")</f>
        <v/>
      </c>
      <c r="AJ7" s="1" t="str">
        <f>IF(Instructions!$J$10&gt;4,IF(BH7&gt;$AX$5,"",MATCH(5,BA7:BF7,0)),"")</f>
        <v/>
      </c>
      <c r="AK7" s="3" t="str">
        <f>IF(Instructions!$J$10&gt;5,IF(BH7&gt;0,"",MATCH(6,BA7:BF7,0)),"")</f>
        <v/>
      </c>
      <c r="AL7" s="3" t="str">
        <f>CONCATENATE(IF(BA7=0,"1, ",""),IF(BB7=0,"2, ",""),IF(BC7=0,"3, ",""),IF(BD7=0,"4, ",""),IF(BE7=0,"5, ",""),IF(BF7=0,"6",""))</f>
        <v>1, 2, 3, 4, 5, 6</v>
      </c>
      <c r="AM7" s="17" t="str">
        <f t="shared" ref="AM7:AM14" si="12">IF(BJ7&gt;$AS$1,"JOINT PLACING!!","")</f>
        <v/>
      </c>
      <c r="AN7" s="3">
        <f t="shared" ref="AN7:AN12" si="13">I7+M7+Q7+U7+Y7+AC7</f>
        <v>0</v>
      </c>
      <c r="AO7" s="3">
        <f>AN7</f>
        <v>0</v>
      </c>
      <c r="AQ7" s="20"/>
      <c r="AS7" s="22">
        <f t="shared" ref="AS7:AS14" si="14">IF(LEFT(G7,2)="dq",999,IF(G7="dnf",999,IF(G7="np",999,IF(G7="dns",999,G7))))</f>
        <v>999</v>
      </c>
      <c r="AT7" s="22">
        <f t="shared" ref="AT7:AT14" si="15">IF(LEFT(K7,2)="dq",999,IF(K7="dnf",999,IF(K7="np",999,IF(K7="dns",999,K7))))</f>
        <v>999</v>
      </c>
      <c r="AU7" s="22">
        <f t="shared" ref="AU7:AU14" si="16">IF(LEFT(O7,2)="dq",999,IF(O7="dnf",999,IF(O7="np",999,IF(O7="dns",999,O7))))</f>
        <v>999</v>
      </c>
      <c r="AV7" s="22">
        <f t="shared" ref="AV7:AV14" si="17">IF(LEFT(S7,2)="dq",999,IF(S7="dnf",999,IF(S7="np",999,IF(S7="dns",999,S7))))</f>
        <v>999</v>
      </c>
      <c r="AW7" s="22">
        <f t="shared" ref="AW7:AW14" si="18">IF(LEFT(W7,2)="dq",999,IF(W7="dnf",999,IF(W7="np",999,IF(W7="dns",999,W7))))</f>
        <v>999</v>
      </c>
      <c r="AX7" s="22">
        <f t="shared" ref="AX7:AX14" si="19">IF(LEFT(AA7,2)="dq",999,IF(AA7="dnf",999,IF(AA7="np",999,IF(AA7="dns",999,AA7))))</f>
        <v>999</v>
      </c>
      <c r="BA7" s="15">
        <f t="shared" ref="BA7:BA14" si="20">H7</f>
        <v>0</v>
      </c>
      <c r="BB7" s="15">
        <f t="shared" ref="BB7:BB14" si="21">L7</f>
        <v>0</v>
      </c>
      <c r="BC7" s="15">
        <f t="shared" ref="BC7:BC14" si="22">P7</f>
        <v>0</v>
      </c>
      <c r="BD7" s="15">
        <f t="shared" ref="BD7:BD14" si="23">T7</f>
        <v>0</v>
      </c>
      <c r="BE7" s="15">
        <f t="shared" ref="BE7:BE14" si="24">X7</f>
        <v>0</v>
      </c>
      <c r="BF7" s="15">
        <f t="shared" ref="BF7:BF14" si="25">AB7</f>
        <v>0</v>
      </c>
      <c r="BG7" s="15">
        <f>SUM(6-Instructions!$J$10)</f>
        <v>1</v>
      </c>
      <c r="BH7" s="15">
        <f t="shared" ref="BH7:BH14" si="26">COUNTIF(BA7:BF7,0)-BG7</f>
        <v>5</v>
      </c>
      <c r="BI7" s="15">
        <f t="shared" ref="BI7:BI14" si="27">IF(BH7=$AS$5,$AS$1,IF(BH7=$AT$5,$AT$1,IF(BH7=$AU$5,$AU$1,IF(BH7=$AV$5,$AV$1,IF(BH7=$AW$5,$AW$1,IF(BH7=$AX$5,$AX$1,IF(BH7=0,0,"ERROR")))))))</f>
        <v>15</v>
      </c>
      <c r="BJ7" s="15">
        <f t="shared" ref="BJ7:BJ12" si="28">SUM(AN7+BI7)</f>
        <v>15</v>
      </c>
      <c r="BL7" s="15">
        <f>'Lane 1'!U3</f>
        <v>0</v>
      </c>
      <c r="BM7" s="15">
        <f>'Lane 2'!U3</f>
        <v>0</v>
      </c>
      <c r="BN7" s="15">
        <f>'Lane 3'!U3</f>
        <v>0</v>
      </c>
      <c r="BO7" s="15">
        <f>'Lane 4'!U3</f>
        <v>0</v>
      </c>
      <c r="BP7" s="15">
        <f>'Lane 5'!U3</f>
        <v>0</v>
      </c>
      <c r="BQ7" s="15">
        <f>'Lane 6'!U3</f>
        <v>0</v>
      </c>
    </row>
    <row r="8" spans="1:69" x14ac:dyDescent="0.2">
      <c r="A8" s="1">
        <v>2</v>
      </c>
      <c r="B8" s="2" t="s">
        <v>201</v>
      </c>
      <c r="C8" s="1" t="s">
        <v>31</v>
      </c>
      <c r="D8" s="1" t="s">
        <v>28</v>
      </c>
      <c r="E8" s="5" t="s">
        <v>32</v>
      </c>
      <c r="F8" s="8" t="s">
        <v>214</v>
      </c>
      <c r="G8" s="4" t="s">
        <v>179</v>
      </c>
      <c r="H8" s="2">
        <f t="shared" si="0"/>
        <v>0</v>
      </c>
      <c r="I8" s="2">
        <f t="shared" si="1"/>
        <v>0</v>
      </c>
      <c r="J8" s="3">
        <f t="shared" ref="J8:J59" si="29">J7+I8</f>
        <v>0</v>
      </c>
      <c r="K8" s="4" t="s">
        <v>179</v>
      </c>
      <c r="L8" s="2">
        <f t="shared" si="2"/>
        <v>0</v>
      </c>
      <c r="M8" s="2">
        <f t="shared" si="3"/>
        <v>0</v>
      </c>
      <c r="N8" s="3">
        <f t="shared" ref="N8:N59" si="30">N7+M8</f>
        <v>0</v>
      </c>
      <c r="O8" s="4" t="s">
        <v>179</v>
      </c>
      <c r="P8" s="2">
        <f t="shared" si="4"/>
        <v>0</v>
      </c>
      <c r="Q8" s="2">
        <f t="shared" si="5"/>
        <v>0</v>
      </c>
      <c r="R8" s="3">
        <f t="shared" ref="R8:R59" si="31">R7+Q8</f>
        <v>0</v>
      </c>
      <c r="S8" s="4" t="s">
        <v>179</v>
      </c>
      <c r="T8" s="2">
        <f t="shared" si="6"/>
        <v>0</v>
      </c>
      <c r="U8" s="2">
        <f t="shared" si="7"/>
        <v>0</v>
      </c>
      <c r="V8" s="3">
        <f t="shared" ref="V8:V59" si="32">V7+U8</f>
        <v>0</v>
      </c>
      <c r="W8" s="4" t="s">
        <v>179</v>
      </c>
      <c r="X8" s="2">
        <f t="shared" si="8"/>
        <v>0</v>
      </c>
      <c r="Y8" s="2">
        <f t="shared" si="9"/>
        <v>0</v>
      </c>
      <c r="Z8" s="3">
        <f t="shared" ref="Z8:Z59" si="33">Z7+Y8</f>
        <v>0</v>
      </c>
      <c r="AA8" s="4" t="s">
        <v>179</v>
      </c>
      <c r="AB8" s="2">
        <f t="shared" si="10"/>
        <v>0</v>
      </c>
      <c r="AC8" s="2">
        <f t="shared" si="11"/>
        <v>0</v>
      </c>
      <c r="AD8" s="3">
        <f t="shared" ref="AD8:AD59" si="34">AD7+AC8</f>
        <v>0</v>
      </c>
      <c r="AE8" s="17"/>
      <c r="AF8" s="1" t="str">
        <f t="shared" ref="AF8:AF18" si="35">IF(BH8&gt;$AT$5,"",MATCH(1,BA8:BF8,0))</f>
        <v/>
      </c>
      <c r="AG8" s="1" t="str">
        <f>IF(Instructions!$J$10&gt;1,IF(BH8&gt;$AU$5,"",MATCH(2,BA8:BF8,0)),"")</f>
        <v/>
      </c>
      <c r="AH8" s="1" t="str">
        <f>IF(Instructions!$J$10&gt;2,IF(BH8&gt;$AV$5,"",MATCH(3,BA8:BF8,0)),"")</f>
        <v/>
      </c>
      <c r="AI8" s="1" t="str">
        <f>IF(Instructions!$J$10&gt;3,IF(BH8&gt;$AW$5,"",MATCH(4,BA8:BF8,0)),"")</f>
        <v/>
      </c>
      <c r="AJ8" s="1" t="str">
        <f>IF(Instructions!$J$10&gt;4,IF(BH8&gt;$AX$5,"",MATCH(5,BA8:BF8,0)),"")</f>
        <v/>
      </c>
      <c r="AK8" s="3" t="str">
        <f>IF(Instructions!$J$10&gt;5,IF(BH8&gt;0,"",MATCH(6,BA8:BF8,0)),"")</f>
        <v/>
      </c>
      <c r="AL8" s="3" t="str">
        <f>CONCATENATE(IF(BA8=0,"1, ",""),IF(BB8=0,"2, ",""),IF(BC8=0,"3, ",""),IF(BD8=0,"4, ",""),IF(BE8=0,"5, ",""),IF(BF8=0,"6",""))</f>
        <v>1, 2, 3, 4, 5, 6</v>
      </c>
      <c r="AM8" s="17" t="str">
        <f t="shared" si="12"/>
        <v/>
      </c>
      <c r="AN8" s="3">
        <f t="shared" si="13"/>
        <v>0</v>
      </c>
      <c r="AO8" s="3">
        <f t="shared" ref="AO8:AO14" si="36">AO7+AN8</f>
        <v>0</v>
      </c>
      <c r="AQ8" s="20"/>
      <c r="AS8" s="22">
        <f t="shared" si="14"/>
        <v>999</v>
      </c>
      <c r="AT8" s="22">
        <f t="shared" si="15"/>
        <v>999</v>
      </c>
      <c r="AU8" s="22">
        <f t="shared" si="16"/>
        <v>999</v>
      </c>
      <c r="AV8" s="22">
        <f t="shared" si="17"/>
        <v>999</v>
      </c>
      <c r="AW8" s="22">
        <f t="shared" si="18"/>
        <v>999</v>
      </c>
      <c r="AX8" s="22">
        <f t="shared" si="19"/>
        <v>999</v>
      </c>
      <c r="BA8" s="15">
        <f t="shared" si="20"/>
        <v>0</v>
      </c>
      <c r="BB8" s="15">
        <f t="shared" si="21"/>
        <v>0</v>
      </c>
      <c r="BC8" s="15">
        <f t="shared" si="22"/>
        <v>0</v>
      </c>
      <c r="BD8" s="15">
        <f t="shared" si="23"/>
        <v>0</v>
      </c>
      <c r="BE8" s="15">
        <f t="shared" si="24"/>
        <v>0</v>
      </c>
      <c r="BF8" s="15">
        <f t="shared" si="25"/>
        <v>0</v>
      </c>
      <c r="BG8" s="15">
        <f>SUM(6-Instructions!$J$10)</f>
        <v>1</v>
      </c>
      <c r="BH8" s="15">
        <f t="shared" si="26"/>
        <v>5</v>
      </c>
      <c r="BI8" s="15">
        <f t="shared" si="27"/>
        <v>15</v>
      </c>
      <c r="BJ8" s="15">
        <f t="shared" si="28"/>
        <v>15</v>
      </c>
      <c r="BL8" s="15">
        <f>'Lane 1'!U4</f>
        <v>0</v>
      </c>
      <c r="BM8" s="15">
        <f>'Lane 2'!U4</f>
        <v>0</v>
      </c>
      <c r="BN8" s="15">
        <f>'Lane 3'!U4</f>
        <v>0</v>
      </c>
      <c r="BO8" s="15">
        <f>'Lane 4'!U4</f>
        <v>0</v>
      </c>
      <c r="BP8" s="15">
        <f>'Lane 5'!U4</f>
        <v>0</v>
      </c>
      <c r="BQ8" s="15">
        <f>'Lane 6'!U4</f>
        <v>0</v>
      </c>
    </row>
    <row r="9" spans="1:69" x14ac:dyDescent="0.2">
      <c r="A9" s="1">
        <v>3</v>
      </c>
      <c r="B9" s="2" t="s">
        <v>201</v>
      </c>
      <c r="C9" s="1" t="s">
        <v>35</v>
      </c>
      <c r="D9" s="1" t="s">
        <v>28</v>
      </c>
      <c r="E9" s="5" t="s">
        <v>23</v>
      </c>
      <c r="F9" s="6" t="s">
        <v>213</v>
      </c>
      <c r="G9" s="4" t="s">
        <v>179</v>
      </c>
      <c r="H9" s="2">
        <f t="shared" si="0"/>
        <v>0</v>
      </c>
      <c r="I9" s="2">
        <f t="shared" si="1"/>
        <v>0</v>
      </c>
      <c r="J9" s="3">
        <f t="shared" si="29"/>
        <v>0</v>
      </c>
      <c r="K9" s="4" t="s">
        <v>179</v>
      </c>
      <c r="L9" s="2">
        <f t="shared" si="2"/>
        <v>0</v>
      </c>
      <c r="M9" s="2">
        <f t="shared" si="3"/>
        <v>0</v>
      </c>
      <c r="N9" s="3">
        <f t="shared" si="30"/>
        <v>0</v>
      </c>
      <c r="O9" s="4" t="s">
        <v>179</v>
      </c>
      <c r="P9" s="2">
        <f t="shared" si="4"/>
        <v>0</v>
      </c>
      <c r="Q9" s="2">
        <f t="shared" si="5"/>
        <v>0</v>
      </c>
      <c r="R9" s="3">
        <f t="shared" si="31"/>
        <v>0</v>
      </c>
      <c r="S9" s="4" t="s">
        <v>179</v>
      </c>
      <c r="T9" s="2">
        <f t="shared" si="6"/>
        <v>0</v>
      </c>
      <c r="U9" s="2">
        <f t="shared" si="7"/>
        <v>0</v>
      </c>
      <c r="V9" s="3">
        <f t="shared" si="32"/>
        <v>0</v>
      </c>
      <c r="W9" s="4" t="s">
        <v>179</v>
      </c>
      <c r="X9" s="2">
        <f t="shared" si="8"/>
        <v>0</v>
      </c>
      <c r="Y9" s="2">
        <f t="shared" si="9"/>
        <v>0</v>
      </c>
      <c r="Z9" s="3">
        <f t="shared" si="33"/>
        <v>0</v>
      </c>
      <c r="AA9" s="4" t="s">
        <v>179</v>
      </c>
      <c r="AB9" s="2">
        <f t="shared" si="10"/>
        <v>0</v>
      </c>
      <c r="AC9" s="2">
        <f t="shared" si="11"/>
        <v>0</v>
      </c>
      <c r="AD9" s="3">
        <f t="shared" si="34"/>
        <v>0</v>
      </c>
      <c r="AE9" s="17"/>
      <c r="AF9" s="1" t="str">
        <f t="shared" si="35"/>
        <v/>
      </c>
      <c r="AG9" s="1" t="str">
        <f>IF(Instructions!$J$10&gt;1,IF(BH9&gt;$AU$5,"",MATCH(2,BA9:BF9,0)),"")</f>
        <v/>
      </c>
      <c r="AH9" s="1" t="str">
        <f>IF(Instructions!$J$10&gt;2,IF(BH9&gt;$AV$5,"",MATCH(3,BA9:BF9,0)),"")</f>
        <v/>
      </c>
      <c r="AI9" s="1" t="str">
        <f>IF(Instructions!$J$10&gt;3,IF(BH9&gt;$AW$5,"",MATCH(4,BA9:BF9,0)),"")</f>
        <v/>
      </c>
      <c r="AJ9" s="1" t="str">
        <f>IF(Instructions!$J$10&gt;4,IF(BH9&gt;$AX$5,"",MATCH(5,BA9:BF9,0)),"")</f>
        <v/>
      </c>
      <c r="AK9" s="3" t="str">
        <f>IF(Instructions!$J$10&gt;5,IF(BH9&gt;0,"",MATCH(6,BA9:BF9,0)),"")</f>
        <v/>
      </c>
      <c r="AL9" s="3" t="str">
        <f t="shared" ref="AL9:AL18" si="37">CONCATENATE(IF(BA9=0,"1, ",""),IF(BB9=0,"2, ",""),IF(BC9=0,"3, ",""),IF(BD9=0,"4, ",""),IF(BE9=0,"5, ",""),IF(BF9=0,"6",""))</f>
        <v>1, 2, 3, 4, 5, 6</v>
      </c>
      <c r="AM9" s="17" t="str">
        <f t="shared" si="12"/>
        <v/>
      </c>
      <c r="AN9" s="3">
        <f t="shared" si="13"/>
        <v>0</v>
      </c>
      <c r="AO9" s="3">
        <f t="shared" si="36"/>
        <v>0</v>
      </c>
      <c r="AQ9" s="20"/>
      <c r="AS9" s="22">
        <f t="shared" si="14"/>
        <v>999</v>
      </c>
      <c r="AT9" s="22">
        <f t="shared" si="15"/>
        <v>999</v>
      </c>
      <c r="AU9" s="22">
        <f t="shared" si="16"/>
        <v>999</v>
      </c>
      <c r="AV9" s="22">
        <f t="shared" si="17"/>
        <v>999</v>
      </c>
      <c r="AW9" s="22">
        <f t="shared" si="18"/>
        <v>999</v>
      </c>
      <c r="AX9" s="22">
        <f t="shared" si="19"/>
        <v>999</v>
      </c>
      <c r="BA9" s="15">
        <f t="shared" si="20"/>
        <v>0</v>
      </c>
      <c r="BB9" s="15">
        <f t="shared" si="21"/>
        <v>0</v>
      </c>
      <c r="BC9" s="15">
        <f t="shared" si="22"/>
        <v>0</v>
      </c>
      <c r="BD9" s="15">
        <f t="shared" si="23"/>
        <v>0</v>
      </c>
      <c r="BE9" s="15">
        <f t="shared" si="24"/>
        <v>0</v>
      </c>
      <c r="BF9" s="15">
        <f t="shared" si="25"/>
        <v>0</v>
      </c>
      <c r="BG9" s="15">
        <f>SUM(6-Instructions!$J$10)</f>
        <v>1</v>
      </c>
      <c r="BH9" s="15">
        <f t="shared" si="26"/>
        <v>5</v>
      </c>
      <c r="BI9" s="15">
        <f t="shared" si="27"/>
        <v>15</v>
      </c>
      <c r="BJ9" s="15">
        <f t="shared" si="28"/>
        <v>15</v>
      </c>
      <c r="BL9" s="15">
        <f>'Lane 1'!U5</f>
        <v>0</v>
      </c>
      <c r="BM9" s="15">
        <f>'Lane 2'!U5</f>
        <v>0</v>
      </c>
      <c r="BN9" s="15">
        <f>'Lane 3'!U5</f>
        <v>0</v>
      </c>
      <c r="BO9" s="15">
        <f>'Lane 4'!U5</f>
        <v>0</v>
      </c>
      <c r="BP9" s="15">
        <f>'Lane 5'!U5</f>
        <v>0</v>
      </c>
      <c r="BQ9" s="15">
        <f>'Lane 6'!U5</f>
        <v>0</v>
      </c>
    </row>
    <row r="10" spans="1:69" x14ac:dyDescent="0.2">
      <c r="A10" s="1">
        <v>4</v>
      </c>
      <c r="B10" s="2" t="s">
        <v>201</v>
      </c>
      <c r="C10" s="1" t="s">
        <v>35</v>
      </c>
      <c r="D10" s="1" t="s">
        <v>28</v>
      </c>
      <c r="E10" s="5" t="s">
        <v>23</v>
      </c>
      <c r="F10" s="8" t="s">
        <v>214</v>
      </c>
      <c r="G10" s="4" t="s">
        <v>179</v>
      </c>
      <c r="H10" s="2">
        <f t="shared" si="0"/>
        <v>0</v>
      </c>
      <c r="I10" s="2">
        <f t="shared" si="1"/>
        <v>0</v>
      </c>
      <c r="J10" s="3">
        <f t="shared" si="29"/>
        <v>0</v>
      </c>
      <c r="K10" s="4" t="s">
        <v>179</v>
      </c>
      <c r="L10" s="2">
        <f t="shared" si="2"/>
        <v>0</v>
      </c>
      <c r="M10" s="2">
        <f t="shared" si="3"/>
        <v>0</v>
      </c>
      <c r="N10" s="3">
        <f t="shared" si="30"/>
        <v>0</v>
      </c>
      <c r="O10" s="4" t="s">
        <v>179</v>
      </c>
      <c r="P10" s="2">
        <f t="shared" si="4"/>
        <v>0</v>
      </c>
      <c r="Q10" s="2">
        <f t="shared" si="5"/>
        <v>0</v>
      </c>
      <c r="R10" s="3">
        <f t="shared" si="31"/>
        <v>0</v>
      </c>
      <c r="S10" s="4" t="s">
        <v>179</v>
      </c>
      <c r="T10" s="2">
        <f t="shared" si="6"/>
        <v>0</v>
      </c>
      <c r="U10" s="2">
        <f t="shared" si="7"/>
        <v>0</v>
      </c>
      <c r="V10" s="3">
        <f t="shared" si="32"/>
        <v>0</v>
      </c>
      <c r="W10" s="4" t="s">
        <v>179</v>
      </c>
      <c r="X10" s="2">
        <f t="shared" si="8"/>
        <v>0</v>
      </c>
      <c r="Y10" s="2">
        <f t="shared" si="9"/>
        <v>0</v>
      </c>
      <c r="Z10" s="3">
        <f t="shared" si="33"/>
        <v>0</v>
      </c>
      <c r="AA10" s="4" t="s">
        <v>179</v>
      </c>
      <c r="AB10" s="2">
        <f t="shared" si="10"/>
        <v>0</v>
      </c>
      <c r="AC10" s="2">
        <f t="shared" si="11"/>
        <v>0</v>
      </c>
      <c r="AD10" s="3">
        <f t="shared" si="34"/>
        <v>0</v>
      </c>
      <c r="AE10" s="17"/>
      <c r="AF10" s="1" t="str">
        <f t="shared" si="35"/>
        <v/>
      </c>
      <c r="AG10" s="1" t="str">
        <f>IF(Instructions!$J$10&gt;1,IF(BH10&gt;$AU$5,"",MATCH(2,BA10:BF10,0)),"")</f>
        <v/>
      </c>
      <c r="AH10" s="1" t="str">
        <f>IF(Instructions!$J$10&gt;2,IF(BH10&gt;$AV$5,"",MATCH(3,BA10:BF10,0)),"")</f>
        <v/>
      </c>
      <c r="AI10" s="1" t="str">
        <f>IF(Instructions!$J$10&gt;3,IF(BH10&gt;$AW$5,"",MATCH(4,BA10:BF10,0)),"")</f>
        <v/>
      </c>
      <c r="AJ10" s="1" t="str">
        <f>IF(Instructions!$J$10&gt;4,IF(BH10&gt;$AX$5,"",MATCH(5,BA10:BF10,0)),"")</f>
        <v/>
      </c>
      <c r="AK10" s="3" t="str">
        <f>IF(Instructions!$J$10&gt;5,IF(BH10&gt;0,"",MATCH(6,BA10:BF10,0)),"")</f>
        <v/>
      </c>
      <c r="AL10" s="3" t="str">
        <f t="shared" si="37"/>
        <v>1, 2, 3, 4, 5, 6</v>
      </c>
      <c r="AM10" s="17" t="str">
        <f t="shared" si="12"/>
        <v/>
      </c>
      <c r="AN10" s="3">
        <f t="shared" si="13"/>
        <v>0</v>
      </c>
      <c r="AO10" s="3">
        <f t="shared" si="36"/>
        <v>0</v>
      </c>
      <c r="AQ10" s="20"/>
      <c r="AS10" s="22">
        <f t="shared" si="14"/>
        <v>999</v>
      </c>
      <c r="AT10" s="22">
        <f t="shared" si="15"/>
        <v>999</v>
      </c>
      <c r="AU10" s="22">
        <f t="shared" si="16"/>
        <v>999</v>
      </c>
      <c r="AV10" s="22">
        <f t="shared" si="17"/>
        <v>999</v>
      </c>
      <c r="AW10" s="22">
        <f t="shared" si="18"/>
        <v>999</v>
      </c>
      <c r="AX10" s="22">
        <f t="shared" si="19"/>
        <v>999</v>
      </c>
      <c r="BA10" s="15">
        <f t="shared" si="20"/>
        <v>0</v>
      </c>
      <c r="BB10" s="15">
        <f t="shared" si="21"/>
        <v>0</v>
      </c>
      <c r="BC10" s="15">
        <f t="shared" si="22"/>
        <v>0</v>
      </c>
      <c r="BD10" s="15">
        <f t="shared" si="23"/>
        <v>0</v>
      </c>
      <c r="BE10" s="15">
        <f t="shared" si="24"/>
        <v>0</v>
      </c>
      <c r="BF10" s="15">
        <f t="shared" si="25"/>
        <v>0</v>
      </c>
      <c r="BG10" s="15">
        <f>SUM(6-Instructions!$J$10)</f>
        <v>1</v>
      </c>
      <c r="BH10" s="15">
        <f t="shared" si="26"/>
        <v>5</v>
      </c>
      <c r="BI10" s="15">
        <f t="shared" si="27"/>
        <v>15</v>
      </c>
      <c r="BJ10" s="15">
        <f t="shared" si="28"/>
        <v>15</v>
      </c>
      <c r="BL10" s="15">
        <f>'Lane 1'!U6</f>
        <v>0</v>
      </c>
      <c r="BM10" s="15">
        <f>'Lane 2'!U6</f>
        <v>0</v>
      </c>
      <c r="BN10" s="15">
        <f>'Lane 3'!U6</f>
        <v>0</v>
      </c>
      <c r="BO10" s="15">
        <f>'Lane 4'!U6</f>
        <v>0</v>
      </c>
      <c r="BP10" s="15">
        <f>'Lane 5'!U6</f>
        <v>0</v>
      </c>
      <c r="BQ10" s="15">
        <f>'Lane 6'!U6</f>
        <v>0</v>
      </c>
    </row>
    <row r="11" spans="1:69" x14ac:dyDescent="0.2">
      <c r="A11" s="1">
        <v>5</v>
      </c>
      <c r="B11" s="2" t="s">
        <v>201</v>
      </c>
      <c r="C11" s="1" t="s">
        <v>24</v>
      </c>
      <c r="D11" s="1" t="s">
        <v>28</v>
      </c>
      <c r="E11" s="5" t="s">
        <v>27</v>
      </c>
      <c r="F11" s="6" t="s">
        <v>213</v>
      </c>
      <c r="G11" s="4" t="s">
        <v>179</v>
      </c>
      <c r="H11" s="2">
        <f t="shared" si="0"/>
        <v>0</v>
      </c>
      <c r="I11" s="2">
        <f t="shared" si="1"/>
        <v>0</v>
      </c>
      <c r="J11" s="3">
        <f t="shared" si="29"/>
        <v>0</v>
      </c>
      <c r="K11" s="4" t="s">
        <v>179</v>
      </c>
      <c r="L11" s="2">
        <f t="shared" si="2"/>
        <v>0</v>
      </c>
      <c r="M11" s="2">
        <f t="shared" si="3"/>
        <v>0</v>
      </c>
      <c r="N11" s="3">
        <f t="shared" si="30"/>
        <v>0</v>
      </c>
      <c r="O11" s="4" t="s">
        <v>179</v>
      </c>
      <c r="P11" s="2">
        <f t="shared" si="4"/>
        <v>0</v>
      </c>
      <c r="Q11" s="2">
        <f t="shared" si="5"/>
        <v>0</v>
      </c>
      <c r="R11" s="3">
        <f t="shared" si="31"/>
        <v>0</v>
      </c>
      <c r="S11" s="4" t="s">
        <v>179</v>
      </c>
      <c r="T11" s="2">
        <f t="shared" si="6"/>
        <v>0</v>
      </c>
      <c r="U11" s="2">
        <f t="shared" si="7"/>
        <v>0</v>
      </c>
      <c r="V11" s="3">
        <f t="shared" si="32"/>
        <v>0</v>
      </c>
      <c r="W11" s="4" t="s">
        <v>179</v>
      </c>
      <c r="X11" s="2">
        <f t="shared" si="8"/>
        <v>0</v>
      </c>
      <c r="Y11" s="2">
        <f t="shared" si="9"/>
        <v>0</v>
      </c>
      <c r="Z11" s="3">
        <f t="shared" si="33"/>
        <v>0</v>
      </c>
      <c r="AA11" s="4" t="s">
        <v>179</v>
      </c>
      <c r="AB11" s="2">
        <f t="shared" si="10"/>
        <v>0</v>
      </c>
      <c r="AC11" s="2">
        <f t="shared" si="11"/>
        <v>0</v>
      </c>
      <c r="AD11" s="3">
        <f t="shared" si="34"/>
        <v>0</v>
      </c>
      <c r="AE11" s="17"/>
      <c r="AF11" s="1" t="str">
        <f t="shared" si="35"/>
        <v/>
      </c>
      <c r="AG11" s="1" t="str">
        <f>IF(Instructions!$J$10&gt;1,IF(BH11&gt;$AU$5,"",MATCH(2,BA11:BF11,0)),"")</f>
        <v/>
      </c>
      <c r="AH11" s="1" t="str">
        <f>IF(Instructions!$J$10&gt;2,IF(BH11&gt;$AV$5,"",MATCH(3,BA11:BF11,0)),"")</f>
        <v/>
      </c>
      <c r="AI11" s="1" t="str">
        <f>IF(Instructions!$J$10&gt;3,IF(BH11&gt;$AW$5,"",MATCH(4,BA11:BF11,0)),"")</f>
        <v/>
      </c>
      <c r="AJ11" s="1" t="str">
        <f>IF(Instructions!$J$10&gt;4,IF(BH11&gt;$AX$5,"",MATCH(5,BA11:BF11,0)),"")</f>
        <v/>
      </c>
      <c r="AK11" s="3" t="str">
        <f>IF(Instructions!$J$10&gt;5,IF(BH11&gt;0,"",MATCH(6,BA11:BF11,0)),"")</f>
        <v/>
      </c>
      <c r="AL11" s="3" t="str">
        <f t="shared" si="37"/>
        <v>1, 2, 3, 4, 5, 6</v>
      </c>
      <c r="AM11" s="17" t="str">
        <f t="shared" si="12"/>
        <v/>
      </c>
      <c r="AN11" s="3">
        <f t="shared" si="13"/>
        <v>0</v>
      </c>
      <c r="AO11" s="3">
        <f t="shared" si="36"/>
        <v>0</v>
      </c>
      <c r="AQ11" s="20"/>
      <c r="AS11" s="22">
        <f t="shared" si="14"/>
        <v>999</v>
      </c>
      <c r="AT11" s="22">
        <f t="shared" si="15"/>
        <v>999</v>
      </c>
      <c r="AU11" s="22">
        <f t="shared" si="16"/>
        <v>999</v>
      </c>
      <c r="AV11" s="22">
        <f t="shared" si="17"/>
        <v>999</v>
      </c>
      <c r="AW11" s="22">
        <f t="shared" si="18"/>
        <v>999</v>
      </c>
      <c r="AX11" s="22">
        <f t="shared" si="19"/>
        <v>999</v>
      </c>
      <c r="BA11" s="15">
        <f t="shared" si="20"/>
        <v>0</v>
      </c>
      <c r="BB11" s="15">
        <f t="shared" si="21"/>
        <v>0</v>
      </c>
      <c r="BC11" s="15">
        <f t="shared" si="22"/>
        <v>0</v>
      </c>
      <c r="BD11" s="15">
        <f t="shared" si="23"/>
        <v>0</v>
      </c>
      <c r="BE11" s="15">
        <f t="shared" si="24"/>
        <v>0</v>
      </c>
      <c r="BF11" s="15">
        <f t="shared" si="25"/>
        <v>0</v>
      </c>
      <c r="BG11" s="15">
        <f>SUM(6-Instructions!$J$10)</f>
        <v>1</v>
      </c>
      <c r="BH11" s="15">
        <f t="shared" si="26"/>
        <v>5</v>
      </c>
      <c r="BI11" s="15">
        <f t="shared" si="27"/>
        <v>15</v>
      </c>
      <c r="BJ11" s="15">
        <f t="shared" si="28"/>
        <v>15</v>
      </c>
      <c r="BL11" s="15">
        <f>'Lane 1'!U7</f>
        <v>0</v>
      </c>
      <c r="BM11" s="15">
        <f>'Lane 2'!U7</f>
        <v>0</v>
      </c>
      <c r="BN11" s="15">
        <f>'Lane 3'!U7</f>
        <v>0</v>
      </c>
      <c r="BO11" s="15">
        <f>'Lane 4'!U7</f>
        <v>0</v>
      </c>
      <c r="BP11" s="15">
        <f>'Lane 5'!U7</f>
        <v>0</v>
      </c>
      <c r="BQ11" s="15">
        <f>'Lane 6'!U7</f>
        <v>0</v>
      </c>
    </row>
    <row r="12" spans="1:69" x14ac:dyDescent="0.2">
      <c r="A12" s="1">
        <v>6</v>
      </c>
      <c r="B12" s="2" t="s">
        <v>201</v>
      </c>
      <c r="C12" s="1" t="s">
        <v>24</v>
      </c>
      <c r="D12" s="1" t="s">
        <v>28</v>
      </c>
      <c r="E12" s="5" t="s">
        <v>27</v>
      </c>
      <c r="F12" s="8" t="s">
        <v>214</v>
      </c>
      <c r="G12" s="4" t="s">
        <v>179</v>
      </c>
      <c r="H12" s="2">
        <f t="shared" si="0"/>
        <v>0</v>
      </c>
      <c r="I12" s="2">
        <f t="shared" si="1"/>
        <v>0</v>
      </c>
      <c r="J12" s="3">
        <f t="shared" si="29"/>
        <v>0</v>
      </c>
      <c r="K12" s="4" t="s">
        <v>179</v>
      </c>
      <c r="L12" s="2">
        <f t="shared" si="2"/>
        <v>0</v>
      </c>
      <c r="M12" s="2">
        <f t="shared" si="3"/>
        <v>0</v>
      </c>
      <c r="N12" s="3">
        <f t="shared" si="30"/>
        <v>0</v>
      </c>
      <c r="O12" s="4" t="s">
        <v>179</v>
      </c>
      <c r="P12" s="2">
        <f t="shared" si="4"/>
        <v>0</v>
      </c>
      <c r="Q12" s="2">
        <f t="shared" si="5"/>
        <v>0</v>
      </c>
      <c r="R12" s="3">
        <f t="shared" si="31"/>
        <v>0</v>
      </c>
      <c r="S12" s="4" t="s">
        <v>179</v>
      </c>
      <c r="T12" s="2">
        <f t="shared" si="6"/>
        <v>0</v>
      </c>
      <c r="U12" s="2">
        <f t="shared" si="7"/>
        <v>0</v>
      </c>
      <c r="V12" s="3">
        <f t="shared" si="32"/>
        <v>0</v>
      </c>
      <c r="W12" s="4" t="s">
        <v>179</v>
      </c>
      <c r="X12" s="2">
        <f t="shared" si="8"/>
        <v>0</v>
      </c>
      <c r="Y12" s="2">
        <f t="shared" si="9"/>
        <v>0</v>
      </c>
      <c r="Z12" s="3">
        <f t="shared" si="33"/>
        <v>0</v>
      </c>
      <c r="AA12" s="4" t="s">
        <v>179</v>
      </c>
      <c r="AB12" s="2">
        <f t="shared" si="10"/>
        <v>0</v>
      </c>
      <c r="AC12" s="2">
        <f t="shared" si="11"/>
        <v>0</v>
      </c>
      <c r="AD12" s="3">
        <f t="shared" si="34"/>
        <v>0</v>
      </c>
      <c r="AE12" s="17"/>
      <c r="AF12" s="1" t="str">
        <f t="shared" si="35"/>
        <v/>
      </c>
      <c r="AG12" s="1" t="str">
        <f>IF(Instructions!$J$10&gt;1,IF(BH12&gt;$AU$5,"",MATCH(2,BA12:BF12,0)),"")</f>
        <v/>
      </c>
      <c r="AH12" s="1" t="str">
        <f>IF(Instructions!$J$10&gt;2,IF(BH12&gt;$AV$5,"",MATCH(3,BA12:BF12,0)),"")</f>
        <v/>
      </c>
      <c r="AI12" s="1" t="str">
        <f>IF(Instructions!$J$10&gt;3,IF(BH12&gt;$AW$5,"",MATCH(4,BA12:BF12,0)),"")</f>
        <v/>
      </c>
      <c r="AJ12" s="1" t="str">
        <f>IF(Instructions!$J$10&gt;4,IF(BH12&gt;$AX$5,"",MATCH(5,BA12:BF12,0)),"")</f>
        <v/>
      </c>
      <c r="AK12" s="3" t="str">
        <f>IF(Instructions!$J$10&gt;5,IF(BH12&gt;0,"",MATCH(6,BA12:BF12,0)),"")</f>
        <v/>
      </c>
      <c r="AL12" s="3" t="str">
        <f t="shared" si="37"/>
        <v>1, 2, 3, 4, 5, 6</v>
      </c>
      <c r="AM12" s="17" t="str">
        <f t="shared" si="12"/>
        <v/>
      </c>
      <c r="AN12" s="3">
        <f t="shared" si="13"/>
        <v>0</v>
      </c>
      <c r="AO12" s="3">
        <f t="shared" si="36"/>
        <v>0</v>
      </c>
      <c r="AQ12" s="20"/>
      <c r="AS12" s="22">
        <f t="shared" si="14"/>
        <v>999</v>
      </c>
      <c r="AT12" s="22">
        <f t="shared" si="15"/>
        <v>999</v>
      </c>
      <c r="AU12" s="22">
        <f t="shared" si="16"/>
        <v>999</v>
      </c>
      <c r="AV12" s="22">
        <f t="shared" si="17"/>
        <v>999</v>
      </c>
      <c r="AW12" s="22">
        <f t="shared" si="18"/>
        <v>999</v>
      </c>
      <c r="AX12" s="22">
        <f t="shared" si="19"/>
        <v>999</v>
      </c>
      <c r="BA12" s="15">
        <f t="shared" si="20"/>
        <v>0</v>
      </c>
      <c r="BB12" s="15">
        <f t="shared" si="21"/>
        <v>0</v>
      </c>
      <c r="BC12" s="15">
        <f t="shared" si="22"/>
        <v>0</v>
      </c>
      <c r="BD12" s="15">
        <f t="shared" si="23"/>
        <v>0</v>
      </c>
      <c r="BE12" s="15">
        <f t="shared" si="24"/>
        <v>0</v>
      </c>
      <c r="BF12" s="15">
        <f t="shared" si="25"/>
        <v>0</v>
      </c>
      <c r="BG12" s="15">
        <f>SUM(6-Instructions!$J$10)</f>
        <v>1</v>
      </c>
      <c r="BH12" s="15">
        <f t="shared" si="26"/>
        <v>5</v>
      </c>
      <c r="BI12" s="15">
        <f t="shared" si="27"/>
        <v>15</v>
      </c>
      <c r="BJ12" s="15">
        <f t="shared" si="28"/>
        <v>15</v>
      </c>
      <c r="BL12" s="15">
        <f>'Lane 1'!U8</f>
        <v>0</v>
      </c>
      <c r="BM12" s="15">
        <f>'Lane 2'!U8</f>
        <v>0</v>
      </c>
      <c r="BN12" s="15">
        <f>'Lane 3'!U8</f>
        <v>0</v>
      </c>
      <c r="BO12" s="15">
        <f>'Lane 4'!U8</f>
        <v>0</v>
      </c>
      <c r="BP12" s="15">
        <f>'Lane 5'!U8</f>
        <v>0</v>
      </c>
      <c r="BQ12" s="15">
        <f>'Lane 6'!U8</f>
        <v>0</v>
      </c>
    </row>
    <row r="13" spans="1:69" x14ac:dyDescent="0.2">
      <c r="A13" s="1">
        <v>7</v>
      </c>
      <c r="B13" s="2" t="s">
        <v>202</v>
      </c>
      <c r="C13" s="10" t="s">
        <v>92</v>
      </c>
      <c r="D13" s="1" t="s">
        <v>207</v>
      </c>
      <c r="E13" s="5" t="s">
        <v>30</v>
      </c>
      <c r="F13" s="6" t="s">
        <v>213</v>
      </c>
      <c r="G13" s="4" t="s">
        <v>179</v>
      </c>
      <c r="H13" s="2">
        <f t="shared" si="0"/>
        <v>0</v>
      </c>
      <c r="I13" s="2">
        <f t="shared" si="1"/>
        <v>0</v>
      </c>
      <c r="J13" s="3">
        <f t="shared" si="29"/>
        <v>0</v>
      </c>
      <c r="K13" s="4" t="s">
        <v>179</v>
      </c>
      <c r="L13" s="2">
        <f t="shared" si="2"/>
        <v>0</v>
      </c>
      <c r="M13" s="2">
        <f t="shared" si="3"/>
        <v>0</v>
      </c>
      <c r="N13" s="3">
        <f t="shared" si="30"/>
        <v>0</v>
      </c>
      <c r="O13" s="4" t="s">
        <v>179</v>
      </c>
      <c r="P13" s="2">
        <f t="shared" si="4"/>
        <v>0</v>
      </c>
      <c r="Q13" s="2">
        <f t="shared" si="5"/>
        <v>0</v>
      </c>
      <c r="R13" s="3">
        <f t="shared" si="31"/>
        <v>0</v>
      </c>
      <c r="S13" s="4" t="s">
        <v>179</v>
      </c>
      <c r="T13" s="2">
        <f t="shared" si="6"/>
        <v>0</v>
      </c>
      <c r="U13" s="2">
        <f t="shared" si="7"/>
        <v>0</v>
      </c>
      <c r="V13" s="3">
        <f t="shared" si="32"/>
        <v>0</v>
      </c>
      <c r="W13" s="4" t="s">
        <v>179</v>
      </c>
      <c r="X13" s="2">
        <f t="shared" si="8"/>
        <v>0</v>
      </c>
      <c r="Y13" s="2">
        <f t="shared" si="9"/>
        <v>0</v>
      </c>
      <c r="Z13" s="3">
        <f t="shared" si="33"/>
        <v>0</v>
      </c>
      <c r="AA13" s="4" t="s">
        <v>179</v>
      </c>
      <c r="AB13" s="2">
        <f t="shared" si="10"/>
        <v>0</v>
      </c>
      <c r="AC13" s="2">
        <f t="shared" si="11"/>
        <v>0</v>
      </c>
      <c r="AD13" s="3">
        <f t="shared" si="34"/>
        <v>0</v>
      </c>
      <c r="AE13" s="17"/>
      <c r="AF13" s="1" t="str">
        <f>IF(BH13&gt;$AT$5,"",MATCH(1,BA13:BF13,0))</f>
        <v/>
      </c>
      <c r="AG13" s="1" t="str">
        <f>IF(Instructions!$J$10&gt;1,IF(BH13&gt;$AU$5,"",MATCH(2,BA13:BF13,0)),"")</f>
        <v/>
      </c>
      <c r="AH13" s="1" t="str">
        <f>IF(Instructions!$J$10&gt;2,IF(BH13&gt;$AV$5,"",MATCH(3,BA13:BF13,0)),"")</f>
        <v/>
      </c>
      <c r="AI13" s="1" t="str">
        <f>IF(Instructions!$J$10&gt;3,IF(BH13&gt;$AW$5,"",MATCH(4,BA13:BF13,0)),"")</f>
        <v/>
      </c>
      <c r="AJ13" s="1" t="str">
        <f>IF(Instructions!$J$10&gt;4,IF(BH13&gt;$AX$5,"",MATCH(5,BA13:BF13,0)),"")</f>
        <v/>
      </c>
      <c r="AK13" s="3" t="str">
        <f>IF(Instructions!$J$10&gt;5,IF(BH13&gt;0,"",MATCH(6,BA13:BF13,0)),"")</f>
        <v/>
      </c>
      <c r="AL13" s="3" t="str">
        <f>CONCATENATE(IF(BA13=0,"1, ",""),IF(BB13=0,"2, ",""),IF(BC13=0,"3, ",""),IF(BD13=0,"4, ",""),IF(BE13=0,"5, ",""),IF(BF13=0,"6",""))</f>
        <v>1, 2, 3, 4, 5, 6</v>
      </c>
      <c r="AM13" s="17" t="str">
        <f t="shared" si="12"/>
        <v/>
      </c>
      <c r="AN13" s="3">
        <f>I13+M13+Q13+U13+Y13+AC13</f>
        <v>0</v>
      </c>
      <c r="AO13" s="3">
        <f t="shared" si="36"/>
        <v>0</v>
      </c>
      <c r="AQ13" s="20"/>
      <c r="AS13" s="22">
        <f t="shared" si="14"/>
        <v>999</v>
      </c>
      <c r="AT13" s="22">
        <f t="shared" si="15"/>
        <v>999</v>
      </c>
      <c r="AU13" s="22">
        <f t="shared" si="16"/>
        <v>999</v>
      </c>
      <c r="AV13" s="22">
        <f t="shared" si="17"/>
        <v>999</v>
      </c>
      <c r="AW13" s="22">
        <f t="shared" si="18"/>
        <v>999</v>
      </c>
      <c r="AX13" s="22">
        <f t="shared" si="19"/>
        <v>999</v>
      </c>
      <c r="BA13" s="15">
        <f t="shared" si="20"/>
        <v>0</v>
      </c>
      <c r="BB13" s="15">
        <f t="shared" si="21"/>
        <v>0</v>
      </c>
      <c r="BC13" s="15">
        <f t="shared" si="22"/>
        <v>0</v>
      </c>
      <c r="BD13" s="15">
        <f t="shared" si="23"/>
        <v>0</v>
      </c>
      <c r="BE13" s="15">
        <f t="shared" si="24"/>
        <v>0</v>
      </c>
      <c r="BF13" s="15">
        <f t="shared" si="25"/>
        <v>0</v>
      </c>
      <c r="BG13" s="15">
        <f>SUM(6-Instructions!$J$10)</f>
        <v>1</v>
      </c>
      <c r="BH13" s="15">
        <f t="shared" si="26"/>
        <v>5</v>
      </c>
      <c r="BI13" s="15">
        <f t="shared" si="27"/>
        <v>15</v>
      </c>
      <c r="BJ13" s="15">
        <f>SUM(AN13+BI13)</f>
        <v>15</v>
      </c>
      <c r="BL13" s="15">
        <f>'Lane 1'!U9</f>
        <v>0</v>
      </c>
      <c r="BM13" s="15">
        <f>'Lane 2'!U9</f>
        <v>0</v>
      </c>
      <c r="BN13" s="15">
        <f>'Lane 3'!U9</f>
        <v>0</v>
      </c>
      <c r="BO13" s="15">
        <f>'Lane 4'!U9</f>
        <v>0</v>
      </c>
      <c r="BP13" s="15">
        <f>'Lane 5'!U9</f>
        <v>0</v>
      </c>
      <c r="BQ13" s="15">
        <f>'Lane 6'!U9</f>
        <v>0</v>
      </c>
    </row>
    <row r="14" spans="1:69" x14ac:dyDescent="0.2">
      <c r="A14" s="1">
        <v>8</v>
      </c>
      <c r="B14" s="2" t="s">
        <v>202</v>
      </c>
      <c r="C14" s="10" t="s">
        <v>92</v>
      </c>
      <c r="D14" s="1" t="s">
        <v>207</v>
      </c>
      <c r="E14" s="5" t="s">
        <v>30</v>
      </c>
      <c r="F14" s="8" t="s">
        <v>214</v>
      </c>
      <c r="G14" s="4" t="s">
        <v>179</v>
      </c>
      <c r="H14" s="2">
        <f t="shared" si="0"/>
        <v>0</v>
      </c>
      <c r="I14" s="2">
        <f t="shared" si="1"/>
        <v>0</v>
      </c>
      <c r="J14" s="3">
        <f t="shared" si="29"/>
        <v>0</v>
      </c>
      <c r="K14" s="4" t="s">
        <v>179</v>
      </c>
      <c r="L14" s="2">
        <f t="shared" si="2"/>
        <v>0</v>
      </c>
      <c r="M14" s="2">
        <f t="shared" si="3"/>
        <v>0</v>
      </c>
      <c r="N14" s="3">
        <f t="shared" si="30"/>
        <v>0</v>
      </c>
      <c r="O14" s="4" t="s">
        <v>179</v>
      </c>
      <c r="P14" s="2">
        <f t="shared" si="4"/>
        <v>0</v>
      </c>
      <c r="Q14" s="2">
        <f t="shared" si="5"/>
        <v>0</v>
      </c>
      <c r="R14" s="3">
        <f t="shared" si="31"/>
        <v>0</v>
      </c>
      <c r="S14" s="4" t="s">
        <v>179</v>
      </c>
      <c r="T14" s="2">
        <f t="shared" si="6"/>
        <v>0</v>
      </c>
      <c r="U14" s="2">
        <f t="shared" si="7"/>
        <v>0</v>
      </c>
      <c r="V14" s="3">
        <f t="shared" si="32"/>
        <v>0</v>
      </c>
      <c r="W14" s="4" t="s">
        <v>179</v>
      </c>
      <c r="X14" s="2">
        <f t="shared" si="8"/>
        <v>0</v>
      </c>
      <c r="Y14" s="2">
        <f t="shared" si="9"/>
        <v>0</v>
      </c>
      <c r="Z14" s="3">
        <f t="shared" si="33"/>
        <v>0</v>
      </c>
      <c r="AA14" s="4" t="s">
        <v>179</v>
      </c>
      <c r="AB14" s="2">
        <f t="shared" si="10"/>
        <v>0</v>
      </c>
      <c r="AC14" s="2">
        <f t="shared" si="11"/>
        <v>0</v>
      </c>
      <c r="AD14" s="3">
        <f t="shared" si="34"/>
        <v>0</v>
      </c>
      <c r="AE14" s="17"/>
      <c r="AF14" s="1" t="str">
        <f>IF(BH14&gt;$AT$5,"",MATCH(1,BA14:BF14,0))</f>
        <v/>
      </c>
      <c r="AG14" s="1" t="str">
        <f>IF(Instructions!$J$10&gt;1,IF(BH14&gt;$AU$5,"",MATCH(2,BA14:BF14,0)),"")</f>
        <v/>
      </c>
      <c r="AH14" s="1" t="str">
        <f>IF(Instructions!$J$10&gt;2,IF(BH14&gt;$AV$5,"",MATCH(3,BA14:BF14,0)),"")</f>
        <v/>
      </c>
      <c r="AI14" s="1" t="str">
        <f>IF(Instructions!$J$10&gt;3,IF(BH14&gt;$AW$5,"",MATCH(4,BA14:BF14,0)),"")</f>
        <v/>
      </c>
      <c r="AJ14" s="1" t="str">
        <f>IF(Instructions!$J$10&gt;4,IF(BH14&gt;$AX$5,"",MATCH(5,BA14:BF14,0)),"")</f>
        <v/>
      </c>
      <c r="AK14" s="3" t="str">
        <f>IF(Instructions!$J$10&gt;5,IF(BH14&gt;0,"",MATCH(6,BA14:BF14,0)),"")</f>
        <v/>
      </c>
      <c r="AL14" s="3" t="str">
        <f>CONCATENATE(IF(BA14=0,"1, ",""),IF(BB14=0,"2, ",""),IF(BC14=0,"3, ",""),IF(BD14=0,"4, ",""),IF(BE14=0,"5, ",""),IF(BF14=0,"6",""))</f>
        <v>1, 2, 3, 4, 5, 6</v>
      </c>
      <c r="AM14" s="17" t="str">
        <f t="shared" si="12"/>
        <v/>
      </c>
      <c r="AN14" s="3">
        <f>I14+M14+Q14+U14+Y14+AC14</f>
        <v>0</v>
      </c>
      <c r="AO14" s="3">
        <f t="shared" si="36"/>
        <v>0</v>
      </c>
      <c r="AQ14" s="20"/>
      <c r="AS14" s="22">
        <f t="shared" si="14"/>
        <v>999</v>
      </c>
      <c r="AT14" s="22">
        <f t="shared" si="15"/>
        <v>999</v>
      </c>
      <c r="AU14" s="22">
        <f t="shared" si="16"/>
        <v>999</v>
      </c>
      <c r="AV14" s="22">
        <f t="shared" si="17"/>
        <v>999</v>
      </c>
      <c r="AW14" s="22">
        <f t="shared" si="18"/>
        <v>999</v>
      </c>
      <c r="AX14" s="22">
        <f t="shared" si="19"/>
        <v>999</v>
      </c>
      <c r="BA14" s="15">
        <f t="shared" si="20"/>
        <v>0</v>
      </c>
      <c r="BB14" s="15">
        <f t="shared" si="21"/>
        <v>0</v>
      </c>
      <c r="BC14" s="15">
        <f t="shared" si="22"/>
        <v>0</v>
      </c>
      <c r="BD14" s="15">
        <f t="shared" si="23"/>
        <v>0</v>
      </c>
      <c r="BE14" s="15">
        <f t="shared" si="24"/>
        <v>0</v>
      </c>
      <c r="BF14" s="15">
        <f t="shared" si="25"/>
        <v>0</v>
      </c>
      <c r="BG14" s="15">
        <f>SUM(6-Instructions!$J$10)</f>
        <v>1</v>
      </c>
      <c r="BH14" s="15">
        <f t="shared" si="26"/>
        <v>5</v>
      </c>
      <c r="BI14" s="15">
        <f t="shared" si="27"/>
        <v>15</v>
      </c>
      <c r="BJ14" s="15">
        <f>SUM(AN14+BI14)</f>
        <v>15</v>
      </c>
      <c r="BL14" s="15">
        <f>'Lane 1'!U13</f>
        <v>0</v>
      </c>
      <c r="BM14" s="15">
        <f>'Lane 2'!U13</f>
        <v>0</v>
      </c>
      <c r="BN14" s="15">
        <f>'Lane 3'!U13</f>
        <v>0</v>
      </c>
      <c r="BO14" s="15">
        <f>'Lane 4'!U13</f>
        <v>0</v>
      </c>
      <c r="BP14" s="15">
        <f>'Lane 5'!U13</f>
        <v>0</v>
      </c>
      <c r="BQ14" s="15">
        <f>'Lane 6'!U13</f>
        <v>0</v>
      </c>
    </row>
    <row r="15" spans="1:69" x14ac:dyDescent="0.2">
      <c r="A15" s="1">
        <v>9</v>
      </c>
      <c r="B15" s="2" t="s">
        <v>202</v>
      </c>
      <c r="C15" s="1" t="s">
        <v>93</v>
      </c>
      <c r="D15" s="1" t="s">
        <v>207</v>
      </c>
      <c r="E15" s="5" t="s">
        <v>30</v>
      </c>
      <c r="F15" s="6" t="s">
        <v>213</v>
      </c>
      <c r="G15" s="4" t="s">
        <v>179</v>
      </c>
      <c r="H15" s="2">
        <f t="shared" si="0"/>
        <v>0</v>
      </c>
      <c r="I15" s="2">
        <f t="shared" si="1"/>
        <v>0</v>
      </c>
      <c r="J15" s="3">
        <f t="shared" si="29"/>
        <v>0</v>
      </c>
      <c r="K15" s="4" t="s">
        <v>179</v>
      </c>
      <c r="L15" s="2">
        <f t="shared" si="2"/>
        <v>0</v>
      </c>
      <c r="M15" s="2">
        <f t="shared" si="3"/>
        <v>0</v>
      </c>
      <c r="N15" s="3">
        <f t="shared" si="30"/>
        <v>0</v>
      </c>
      <c r="O15" s="4" t="s">
        <v>179</v>
      </c>
      <c r="P15" s="2">
        <f t="shared" si="4"/>
        <v>0</v>
      </c>
      <c r="Q15" s="2">
        <f t="shared" si="5"/>
        <v>0</v>
      </c>
      <c r="R15" s="3">
        <f t="shared" si="31"/>
        <v>0</v>
      </c>
      <c r="S15" s="4" t="s">
        <v>179</v>
      </c>
      <c r="T15" s="2">
        <f t="shared" si="6"/>
        <v>0</v>
      </c>
      <c r="U15" s="2">
        <f t="shared" si="7"/>
        <v>0</v>
      </c>
      <c r="V15" s="3">
        <f t="shared" si="32"/>
        <v>0</v>
      </c>
      <c r="W15" s="4" t="s">
        <v>179</v>
      </c>
      <c r="X15" s="2">
        <f t="shared" si="8"/>
        <v>0</v>
      </c>
      <c r="Y15" s="2">
        <f t="shared" si="9"/>
        <v>0</v>
      </c>
      <c r="Z15" s="3">
        <f t="shared" si="33"/>
        <v>0</v>
      </c>
      <c r="AA15" s="4" t="s">
        <v>179</v>
      </c>
      <c r="AB15" s="2">
        <f t="shared" si="10"/>
        <v>0</v>
      </c>
      <c r="AC15" s="2">
        <f t="shared" si="11"/>
        <v>0</v>
      </c>
      <c r="AD15" s="3">
        <f t="shared" si="34"/>
        <v>0</v>
      </c>
      <c r="AE15" s="17"/>
      <c r="AF15" s="1" t="str">
        <f>IF(BH15&gt;$AT$5,"",MATCH(1,BA15:BF15,0))</f>
        <v/>
      </c>
      <c r="AG15" s="1" t="str">
        <f>IF(Instructions!$J$10&gt;1,IF(BH15&gt;$AU$5,"",MATCH(2,BA15:BF15,0)),"")</f>
        <v/>
      </c>
      <c r="AH15" s="1" t="str">
        <f>IF(Instructions!$J$10&gt;2,IF(BH15&gt;$AV$5,"",MATCH(3,BA15:BF15,0)),"")</f>
        <v/>
      </c>
      <c r="AI15" s="1" t="str">
        <f>IF(Instructions!$J$10&gt;3,IF(BH15&gt;$AW$5,"",MATCH(4,BA15:BF15,0)),"")</f>
        <v/>
      </c>
      <c r="AJ15" s="1" t="str">
        <f>IF(Instructions!$J$10&gt;4,IF(BH15&gt;$AX$5,"",MATCH(5,BA15:BF15,0)),"")</f>
        <v/>
      </c>
      <c r="AK15" s="3" t="str">
        <f>IF(Instructions!$J$10&gt;5,IF(BH15&gt;0,"",MATCH(6,BA15:BF15,0)),"")</f>
        <v/>
      </c>
      <c r="AL15" s="3" t="str">
        <f>CONCATENATE(IF(BA15=0,"1, ",""),IF(BB15=0,"2, ",""),IF(BC15=0,"3, ",""),IF(BD15=0,"4, ",""),IF(BE15=0,"5, ",""),IF(BF15=0,"6",""))</f>
        <v>1, 2, 3, 4, 5, 6</v>
      </c>
      <c r="AM15" s="17" t="str">
        <f t="shared" ref="AM15:AM59" si="38">IF(BJ15&gt;$AS$1,"JOINT PLACING!!","")</f>
        <v/>
      </c>
      <c r="AN15" s="3">
        <f t="shared" ref="AN15:AN59" si="39">I15+M15+Q15+U15+Y15+AC15</f>
        <v>0</v>
      </c>
      <c r="AO15" s="3">
        <f t="shared" ref="AO15:AO59" si="40">AO14+AN15</f>
        <v>0</v>
      </c>
      <c r="AQ15" s="20"/>
      <c r="AS15" s="22">
        <f t="shared" ref="AS15:AS59" si="41">IF(LEFT(G15,2)="dq",999,IF(G15="dnf",999,IF(G15="np",999,IF(G15="dns",999,G15))))</f>
        <v>999</v>
      </c>
      <c r="AT15" s="22">
        <f t="shared" ref="AT15:AT59" si="42">IF(LEFT(K15,2)="dq",999,IF(K15="dnf",999,IF(K15="np",999,IF(K15="dns",999,K15))))</f>
        <v>999</v>
      </c>
      <c r="AU15" s="22">
        <f t="shared" ref="AU15:AU59" si="43">IF(LEFT(O15,2)="dq",999,IF(O15="dnf",999,IF(O15="np",999,IF(O15="dns",999,O15))))</f>
        <v>999</v>
      </c>
      <c r="AV15" s="22">
        <f t="shared" ref="AV15:AV59" si="44">IF(LEFT(S15,2)="dq",999,IF(S15="dnf",999,IF(S15="np",999,IF(S15="dns",999,S15))))</f>
        <v>999</v>
      </c>
      <c r="AW15" s="22">
        <f t="shared" ref="AW15:AW59" si="45">IF(LEFT(W15,2)="dq",999,IF(W15="dnf",999,IF(W15="np",999,IF(W15="dns",999,W15))))</f>
        <v>999</v>
      </c>
      <c r="AX15" s="22">
        <f t="shared" ref="AX15:AX59" si="46">IF(LEFT(AA15,2)="dq",999,IF(AA15="dnf",999,IF(AA15="np",999,IF(AA15="dns",999,AA15))))</f>
        <v>999</v>
      </c>
      <c r="BA15" s="15">
        <f t="shared" ref="BA15:BA59" si="47">H15</f>
        <v>0</v>
      </c>
      <c r="BB15" s="15">
        <f t="shared" ref="BB15:BB59" si="48">L15</f>
        <v>0</v>
      </c>
      <c r="BC15" s="15">
        <f t="shared" ref="BC15:BC59" si="49">P15</f>
        <v>0</v>
      </c>
      <c r="BD15" s="15">
        <f t="shared" ref="BD15:BD59" si="50">T15</f>
        <v>0</v>
      </c>
      <c r="BE15" s="15">
        <f t="shared" ref="BE15:BE59" si="51">X15</f>
        <v>0</v>
      </c>
      <c r="BF15" s="15">
        <f t="shared" ref="BF15:BF59" si="52">AB15</f>
        <v>0</v>
      </c>
      <c r="BG15" s="15">
        <f>SUM(6-Instructions!$J$10)</f>
        <v>1</v>
      </c>
      <c r="BH15" s="15">
        <f t="shared" ref="BH15:BH59" si="53">COUNTIF(BA15:BF15,0)-BG15</f>
        <v>5</v>
      </c>
      <c r="BI15" s="15">
        <f t="shared" ref="BI15:BI59" si="54">IF(BH15=$AS$5,$AS$1,IF(BH15=$AT$5,$AT$1,IF(BH15=$AU$5,$AU$1,IF(BH15=$AV$5,$AV$1,IF(BH15=$AW$5,$AW$1,IF(BH15=$AX$5,$AX$1,IF(BH15=0,0,"ERROR")))))))</f>
        <v>15</v>
      </c>
      <c r="BJ15" s="15">
        <f t="shared" ref="BJ15:BJ59" si="55">SUM(AN15+BI15)</f>
        <v>15</v>
      </c>
      <c r="BL15" s="15">
        <f>'Lane 1'!U17</f>
        <v>0</v>
      </c>
      <c r="BM15" s="15">
        <f>'Lane 2'!U17</f>
        <v>0</v>
      </c>
      <c r="BN15" s="15">
        <f>'Lane 3'!U17</f>
        <v>0</v>
      </c>
      <c r="BO15" s="15">
        <f>'Lane 4'!U17</f>
        <v>0</v>
      </c>
      <c r="BP15" s="15">
        <f>'Lane 5'!U17</f>
        <v>0</v>
      </c>
      <c r="BQ15" s="15">
        <f>'Lane 6'!U17</f>
        <v>0</v>
      </c>
    </row>
    <row r="16" spans="1:69" x14ac:dyDescent="0.2">
      <c r="A16" s="1">
        <v>10</v>
      </c>
      <c r="B16" s="2" t="s">
        <v>202</v>
      </c>
      <c r="C16" s="1" t="s">
        <v>93</v>
      </c>
      <c r="D16" s="1" t="s">
        <v>207</v>
      </c>
      <c r="E16" s="5" t="s">
        <v>30</v>
      </c>
      <c r="F16" s="8" t="s">
        <v>214</v>
      </c>
      <c r="G16" s="4" t="s">
        <v>179</v>
      </c>
      <c r="H16" s="2">
        <f t="shared" si="0"/>
        <v>0</v>
      </c>
      <c r="I16" s="2">
        <f t="shared" si="1"/>
        <v>0</v>
      </c>
      <c r="J16" s="3">
        <f t="shared" si="29"/>
        <v>0</v>
      </c>
      <c r="K16" s="4" t="s">
        <v>179</v>
      </c>
      <c r="L16" s="2">
        <f t="shared" si="2"/>
        <v>0</v>
      </c>
      <c r="M16" s="2">
        <f t="shared" si="3"/>
        <v>0</v>
      </c>
      <c r="N16" s="3">
        <f t="shared" si="30"/>
        <v>0</v>
      </c>
      <c r="O16" s="4" t="s">
        <v>179</v>
      </c>
      <c r="P16" s="2">
        <f t="shared" si="4"/>
        <v>0</v>
      </c>
      <c r="Q16" s="2">
        <f t="shared" si="5"/>
        <v>0</v>
      </c>
      <c r="R16" s="3">
        <f t="shared" si="31"/>
        <v>0</v>
      </c>
      <c r="S16" s="4" t="s">
        <v>179</v>
      </c>
      <c r="T16" s="2">
        <f t="shared" si="6"/>
        <v>0</v>
      </c>
      <c r="U16" s="2">
        <f t="shared" si="7"/>
        <v>0</v>
      </c>
      <c r="V16" s="3">
        <f t="shared" si="32"/>
        <v>0</v>
      </c>
      <c r="W16" s="4" t="s">
        <v>179</v>
      </c>
      <c r="X16" s="2">
        <f t="shared" si="8"/>
        <v>0</v>
      </c>
      <c r="Y16" s="2">
        <f t="shared" si="9"/>
        <v>0</v>
      </c>
      <c r="Z16" s="3">
        <f t="shared" si="33"/>
        <v>0</v>
      </c>
      <c r="AA16" s="4" t="s">
        <v>179</v>
      </c>
      <c r="AB16" s="2">
        <f t="shared" si="10"/>
        <v>0</v>
      </c>
      <c r="AC16" s="2">
        <f t="shared" si="11"/>
        <v>0</v>
      </c>
      <c r="AD16" s="3">
        <f t="shared" si="34"/>
        <v>0</v>
      </c>
      <c r="AE16" s="17"/>
      <c r="AF16" s="1" t="str">
        <f>IF(BH16&gt;$AT$5,"",MATCH(1,BA16:BF16,0))</f>
        <v/>
      </c>
      <c r="AG16" s="1" t="str">
        <f>IF(Instructions!$J$10&gt;1,IF(BH16&gt;$AU$5,"",MATCH(2,BA16:BF16,0)),"")</f>
        <v/>
      </c>
      <c r="AH16" s="1" t="str">
        <f>IF(Instructions!$J$10&gt;2,IF(BH16&gt;$AV$5,"",MATCH(3,BA16:BF16,0)),"")</f>
        <v/>
      </c>
      <c r="AI16" s="1" t="str">
        <f>IF(Instructions!$J$10&gt;3,IF(BH16&gt;$AW$5,"",MATCH(4,BA16:BF16,0)),"")</f>
        <v/>
      </c>
      <c r="AJ16" s="1" t="str">
        <f>IF(Instructions!$J$10&gt;4,IF(BH16&gt;$AX$5,"",MATCH(5,BA16:BF16,0)),"")</f>
        <v/>
      </c>
      <c r="AK16" s="3" t="str">
        <f>IF(Instructions!$J$10&gt;5,IF(BH16&gt;0,"",MATCH(6,BA16:BF16,0)),"")</f>
        <v/>
      </c>
      <c r="AL16" s="3" t="str">
        <f>CONCATENATE(IF(BA16=0,"1, ",""),IF(BB16=0,"2, ",""),IF(BC16=0,"3, ",""),IF(BD16=0,"4, ",""),IF(BE16=0,"5, ",""),IF(BF16=0,"6",""))</f>
        <v>1, 2, 3, 4, 5, 6</v>
      </c>
      <c r="AM16" s="17" t="str">
        <f t="shared" si="38"/>
        <v/>
      </c>
      <c r="AN16" s="3">
        <f t="shared" si="39"/>
        <v>0</v>
      </c>
      <c r="AO16" s="3">
        <f t="shared" si="40"/>
        <v>0</v>
      </c>
      <c r="AQ16" s="20"/>
      <c r="AS16" s="22">
        <f t="shared" si="41"/>
        <v>999</v>
      </c>
      <c r="AT16" s="22">
        <f t="shared" si="42"/>
        <v>999</v>
      </c>
      <c r="AU16" s="22">
        <f t="shared" si="43"/>
        <v>999</v>
      </c>
      <c r="AV16" s="22">
        <f t="shared" si="44"/>
        <v>999</v>
      </c>
      <c r="AW16" s="22">
        <f t="shared" si="45"/>
        <v>999</v>
      </c>
      <c r="AX16" s="22">
        <f t="shared" si="46"/>
        <v>999</v>
      </c>
      <c r="BA16" s="15">
        <f t="shared" si="47"/>
        <v>0</v>
      </c>
      <c r="BB16" s="15">
        <f t="shared" si="48"/>
        <v>0</v>
      </c>
      <c r="BC16" s="15">
        <f t="shared" si="49"/>
        <v>0</v>
      </c>
      <c r="BD16" s="15">
        <f t="shared" si="50"/>
        <v>0</v>
      </c>
      <c r="BE16" s="15">
        <f t="shared" si="51"/>
        <v>0</v>
      </c>
      <c r="BF16" s="15">
        <f t="shared" si="52"/>
        <v>0</v>
      </c>
      <c r="BG16" s="15">
        <f>SUM(6-Instructions!$J$10)</f>
        <v>1</v>
      </c>
      <c r="BH16" s="15">
        <f t="shared" si="53"/>
        <v>5</v>
      </c>
      <c r="BI16" s="15">
        <f t="shared" si="54"/>
        <v>15</v>
      </c>
      <c r="BJ16" s="15">
        <f t="shared" si="55"/>
        <v>15</v>
      </c>
      <c r="BL16" s="15">
        <f>'Lane 1'!U21</f>
        <v>0</v>
      </c>
      <c r="BM16" s="15">
        <f>'Lane 2'!U21</f>
        <v>0</v>
      </c>
      <c r="BN16" s="15">
        <f>'Lane 3'!U21</f>
        <v>0</v>
      </c>
      <c r="BO16" s="15">
        <f>'Lane 4'!U21</f>
        <v>0</v>
      </c>
      <c r="BP16" s="15">
        <f>'Lane 5'!U21</f>
        <v>0</v>
      </c>
      <c r="BQ16" s="15">
        <f>'Lane 6'!U21</f>
        <v>0</v>
      </c>
    </row>
    <row r="17" spans="1:69" x14ac:dyDescent="0.2">
      <c r="A17" s="1">
        <v>11</v>
      </c>
      <c r="B17" s="2" t="s">
        <v>201</v>
      </c>
      <c r="C17" s="1" t="s">
        <v>34</v>
      </c>
      <c r="D17" s="1" t="s">
        <v>25</v>
      </c>
      <c r="E17" s="5" t="s">
        <v>23</v>
      </c>
      <c r="F17" s="6" t="s">
        <v>213</v>
      </c>
      <c r="G17" s="4" t="s">
        <v>179</v>
      </c>
      <c r="H17" s="2">
        <f t="shared" ref="H17:H25" si="56">IF(AS17=999,0,RANK(AS17,$AS17:$AX17,1))</f>
        <v>0</v>
      </c>
      <c r="I17" s="2">
        <f t="shared" ref="I17:I25" si="57">HLOOKUP(H17,$AR$4:$AY$5,2,FALSE)</f>
        <v>0</v>
      </c>
      <c r="J17" s="3">
        <f t="shared" si="29"/>
        <v>0</v>
      </c>
      <c r="K17" s="4" t="s">
        <v>179</v>
      </c>
      <c r="L17" s="2">
        <f t="shared" ref="L17:L25" si="58">IF(AT17=999,0,RANK(AT17,$AS17:$AX17,1))</f>
        <v>0</v>
      </c>
      <c r="M17" s="2">
        <f t="shared" ref="M17:M25" si="59">HLOOKUP(L17,$AR$4:$AY$5,2,FALSE)</f>
        <v>0</v>
      </c>
      <c r="N17" s="3">
        <f t="shared" si="30"/>
        <v>0</v>
      </c>
      <c r="O17" s="4" t="s">
        <v>179</v>
      </c>
      <c r="P17" s="2">
        <f t="shared" ref="P17:P25" si="60">IF(AU17=999,0,RANK(AU17,$AS17:$AX17,1))</f>
        <v>0</v>
      </c>
      <c r="Q17" s="2">
        <f t="shared" ref="Q17:Q25" si="61">HLOOKUP(P17,$AR$4:$AY$5,2,FALSE)</f>
        <v>0</v>
      </c>
      <c r="R17" s="3">
        <f t="shared" si="31"/>
        <v>0</v>
      </c>
      <c r="S17" s="4" t="s">
        <v>179</v>
      </c>
      <c r="T17" s="2">
        <f t="shared" ref="T17:T25" si="62">IF(AV17=999,0,RANK(AV17,$AS17:$AX17,1))</f>
        <v>0</v>
      </c>
      <c r="U17" s="2">
        <f t="shared" ref="U17:U25" si="63">HLOOKUP(T17,$AR$4:$AY$5,2,FALSE)</f>
        <v>0</v>
      </c>
      <c r="V17" s="3">
        <f t="shared" si="32"/>
        <v>0</v>
      </c>
      <c r="W17" s="4" t="s">
        <v>179</v>
      </c>
      <c r="X17" s="2">
        <f t="shared" ref="X17:X25" si="64">IF(AW17=999,0,RANK(AW17,$AS17:$AX17,1))</f>
        <v>0</v>
      </c>
      <c r="Y17" s="2">
        <f t="shared" ref="Y17:Y25" si="65">HLOOKUP(X17,$AR$4:$AY$5,2,FALSE)</f>
        <v>0</v>
      </c>
      <c r="Z17" s="3">
        <f t="shared" si="33"/>
        <v>0</v>
      </c>
      <c r="AA17" s="4" t="s">
        <v>179</v>
      </c>
      <c r="AB17" s="2">
        <f t="shared" ref="AB17:AB25" si="66">IF(AX17=999,0,RANK(AX17,$AS17:$AX17,1))</f>
        <v>0</v>
      </c>
      <c r="AC17" s="2">
        <f t="shared" ref="AC17:AC25" si="67">HLOOKUP(AB17,$AR$4:$AY$5,2,FALSE)</f>
        <v>0</v>
      </c>
      <c r="AD17" s="3">
        <f t="shared" si="34"/>
        <v>0</v>
      </c>
      <c r="AE17" s="17"/>
      <c r="AF17" s="1" t="str">
        <f t="shared" si="35"/>
        <v/>
      </c>
      <c r="AG17" s="1" t="str">
        <f>IF(Instructions!$J$10&gt;1,IF(BH17&gt;$AU$5,"",MATCH(2,BA17:BF17,0)),"")</f>
        <v/>
      </c>
      <c r="AH17" s="1" t="str">
        <f>IF(Instructions!$J$10&gt;2,IF(BH17&gt;$AV$5,"",MATCH(3,BA17:BF17,0)),"")</f>
        <v/>
      </c>
      <c r="AI17" s="1" t="str">
        <f>IF(Instructions!$J$10&gt;3,IF(BH17&gt;$AW$5,"",MATCH(4,BA17:BF17,0)),"")</f>
        <v/>
      </c>
      <c r="AJ17" s="1" t="str">
        <f>IF(Instructions!$J$10&gt;4,IF(BH17&gt;$AX$5,"",MATCH(5,BA17:BF17,0)),"")</f>
        <v/>
      </c>
      <c r="AK17" s="3" t="str">
        <f>IF(Instructions!$J$10&gt;5,IF(BH17&gt;0,"",MATCH(6,BA17:BF17,0)),"")</f>
        <v/>
      </c>
      <c r="AL17" s="3" t="str">
        <f t="shared" si="37"/>
        <v>1, 2, 3, 4, 5, 6</v>
      </c>
      <c r="AM17" s="17" t="str">
        <f t="shared" si="38"/>
        <v/>
      </c>
      <c r="AN17" s="3">
        <f t="shared" si="39"/>
        <v>0</v>
      </c>
      <c r="AO17" s="3" t="e">
        <f>#REF!+AN17</f>
        <v>#REF!</v>
      </c>
      <c r="AQ17" s="20"/>
      <c r="AS17" s="22">
        <f t="shared" si="41"/>
        <v>999</v>
      </c>
      <c r="AT17" s="22">
        <f t="shared" si="42"/>
        <v>999</v>
      </c>
      <c r="AU17" s="22">
        <f t="shared" si="43"/>
        <v>999</v>
      </c>
      <c r="AV17" s="22">
        <f t="shared" si="44"/>
        <v>999</v>
      </c>
      <c r="AW17" s="22">
        <f t="shared" si="45"/>
        <v>999</v>
      </c>
      <c r="AX17" s="22">
        <f t="shared" si="46"/>
        <v>999</v>
      </c>
      <c r="BA17" s="15">
        <f t="shared" si="47"/>
        <v>0</v>
      </c>
      <c r="BB17" s="15">
        <f t="shared" si="48"/>
        <v>0</v>
      </c>
      <c r="BC17" s="15">
        <f t="shared" si="49"/>
        <v>0</v>
      </c>
      <c r="BD17" s="15">
        <f t="shared" si="50"/>
        <v>0</v>
      </c>
      <c r="BE17" s="15">
        <f t="shared" si="51"/>
        <v>0</v>
      </c>
      <c r="BF17" s="15">
        <f t="shared" si="52"/>
        <v>0</v>
      </c>
      <c r="BG17" s="15">
        <f>SUM(6-Instructions!$J$10)</f>
        <v>1</v>
      </c>
      <c r="BH17" s="15">
        <f t="shared" si="53"/>
        <v>5</v>
      </c>
      <c r="BI17" s="15">
        <f t="shared" si="54"/>
        <v>15</v>
      </c>
      <c r="BJ17" s="15">
        <f t="shared" si="55"/>
        <v>15</v>
      </c>
      <c r="BL17" s="15">
        <f>'Lane 1'!U25</f>
        <v>0</v>
      </c>
      <c r="BM17" s="15">
        <f>'Lane 2'!U25</f>
        <v>0</v>
      </c>
      <c r="BN17" s="15">
        <f>'Lane 3'!U25</f>
        <v>0</v>
      </c>
      <c r="BO17" s="15">
        <f>'Lane 4'!U25</f>
        <v>0</v>
      </c>
      <c r="BP17" s="15">
        <f>'Lane 5'!U25</f>
        <v>0</v>
      </c>
      <c r="BQ17" s="15">
        <f>'Lane 6'!U25</f>
        <v>0</v>
      </c>
    </row>
    <row r="18" spans="1:69" x14ac:dyDescent="0.2">
      <c r="A18" s="1">
        <v>12</v>
      </c>
      <c r="B18" s="2" t="s">
        <v>201</v>
      </c>
      <c r="C18" s="1" t="s">
        <v>34</v>
      </c>
      <c r="D18" s="1" t="s">
        <v>25</v>
      </c>
      <c r="E18" s="5" t="s">
        <v>23</v>
      </c>
      <c r="F18" s="8" t="s">
        <v>214</v>
      </c>
      <c r="G18" s="4" t="s">
        <v>179</v>
      </c>
      <c r="H18" s="2">
        <f t="shared" si="56"/>
        <v>0</v>
      </c>
      <c r="I18" s="2">
        <f t="shared" si="57"/>
        <v>0</v>
      </c>
      <c r="J18" s="3">
        <f t="shared" si="29"/>
        <v>0</v>
      </c>
      <c r="K18" s="4" t="s">
        <v>179</v>
      </c>
      <c r="L18" s="2">
        <f t="shared" si="58"/>
        <v>0</v>
      </c>
      <c r="M18" s="2">
        <f t="shared" si="59"/>
        <v>0</v>
      </c>
      <c r="N18" s="3">
        <f t="shared" si="30"/>
        <v>0</v>
      </c>
      <c r="O18" s="4" t="s">
        <v>179</v>
      </c>
      <c r="P18" s="2">
        <f t="shared" si="60"/>
        <v>0</v>
      </c>
      <c r="Q18" s="2">
        <f t="shared" si="61"/>
        <v>0</v>
      </c>
      <c r="R18" s="3">
        <f t="shared" si="31"/>
        <v>0</v>
      </c>
      <c r="S18" s="4" t="s">
        <v>179</v>
      </c>
      <c r="T18" s="2">
        <f t="shared" si="62"/>
        <v>0</v>
      </c>
      <c r="U18" s="2">
        <f t="shared" si="63"/>
        <v>0</v>
      </c>
      <c r="V18" s="3">
        <f t="shared" si="32"/>
        <v>0</v>
      </c>
      <c r="W18" s="4" t="s">
        <v>179</v>
      </c>
      <c r="X18" s="2">
        <f t="shared" si="64"/>
        <v>0</v>
      </c>
      <c r="Y18" s="2">
        <f t="shared" si="65"/>
        <v>0</v>
      </c>
      <c r="Z18" s="3">
        <f t="shared" si="33"/>
        <v>0</v>
      </c>
      <c r="AA18" s="4" t="s">
        <v>179</v>
      </c>
      <c r="AB18" s="2">
        <f t="shared" si="66"/>
        <v>0</v>
      </c>
      <c r="AC18" s="2">
        <f t="shared" si="67"/>
        <v>0</v>
      </c>
      <c r="AD18" s="3">
        <f t="shared" si="34"/>
        <v>0</v>
      </c>
      <c r="AE18" s="17"/>
      <c r="AF18" s="1" t="str">
        <f t="shared" si="35"/>
        <v/>
      </c>
      <c r="AG18" s="1" t="str">
        <f>IF(Instructions!$J$10&gt;1,IF(BH18&gt;$AU$5,"",MATCH(2,BA18:BF18,0)),"")</f>
        <v/>
      </c>
      <c r="AH18" s="1" t="str">
        <f>IF(Instructions!$J$10&gt;2,IF(BH18&gt;$AV$5,"",MATCH(3,BA18:BF18,0)),"")</f>
        <v/>
      </c>
      <c r="AI18" s="1" t="str">
        <f>IF(Instructions!$J$10&gt;3,IF(BH18&gt;$AW$5,"",MATCH(4,BA18:BF18,0)),"")</f>
        <v/>
      </c>
      <c r="AJ18" s="1" t="str">
        <f>IF(Instructions!$J$10&gt;4,IF(BH18&gt;$AX$5,"",MATCH(5,BA18:BF18,0)),"")</f>
        <v/>
      </c>
      <c r="AK18" s="3" t="str">
        <f>IF(Instructions!$J$10&gt;5,IF(BH18&gt;0,"",MATCH(6,BA18:BF18,0)),"")</f>
        <v/>
      </c>
      <c r="AL18" s="3" t="str">
        <f t="shared" si="37"/>
        <v>1, 2, 3, 4, 5, 6</v>
      </c>
      <c r="AM18" s="17" t="str">
        <f t="shared" si="38"/>
        <v/>
      </c>
      <c r="AN18" s="3">
        <f t="shared" si="39"/>
        <v>0</v>
      </c>
      <c r="AO18" s="3" t="e">
        <f t="shared" si="40"/>
        <v>#REF!</v>
      </c>
      <c r="AQ18" s="20"/>
      <c r="AS18" s="22">
        <f t="shared" si="41"/>
        <v>999</v>
      </c>
      <c r="AT18" s="22">
        <f t="shared" si="42"/>
        <v>999</v>
      </c>
      <c r="AU18" s="22">
        <f t="shared" si="43"/>
        <v>999</v>
      </c>
      <c r="AV18" s="22">
        <f t="shared" si="44"/>
        <v>999</v>
      </c>
      <c r="AW18" s="22">
        <f t="shared" si="45"/>
        <v>999</v>
      </c>
      <c r="AX18" s="22">
        <f t="shared" si="46"/>
        <v>999</v>
      </c>
      <c r="BA18" s="15">
        <f t="shared" si="47"/>
        <v>0</v>
      </c>
      <c r="BB18" s="15">
        <f t="shared" si="48"/>
        <v>0</v>
      </c>
      <c r="BC18" s="15">
        <f t="shared" si="49"/>
        <v>0</v>
      </c>
      <c r="BD18" s="15">
        <f t="shared" si="50"/>
        <v>0</v>
      </c>
      <c r="BE18" s="15">
        <f t="shared" si="51"/>
        <v>0</v>
      </c>
      <c r="BF18" s="15">
        <f t="shared" si="52"/>
        <v>0</v>
      </c>
      <c r="BG18" s="15">
        <f>SUM(6-Instructions!$J$10)</f>
        <v>1</v>
      </c>
      <c r="BH18" s="15">
        <f t="shared" si="53"/>
        <v>5</v>
      </c>
      <c r="BI18" s="15">
        <f t="shared" si="54"/>
        <v>15</v>
      </c>
      <c r="BJ18" s="15">
        <f t="shared" si="55"/>
        <v>15</v>
      </c>
      <c r="BL18" s="15">
        <f>'Lane 1'!U26</f>
        <v>0</v>
      </c>
      <c r="BM18" s="15">
        <f>'Lane 2'!U26</f>
        <v>0</v>
      </c>
      <c r="BN18" s="15">
        <f>'Lane 3'!U26</f>
        <v>0</v>
      </c>
      <c r="BO18" s="15">
        <f>'Lane 4'!U26</f>
        <v>0</v>
      </c>
      <c r="BP18" s="15">
        <f>'Lane 5'!U26</f>
        <v>0</v>
      </c>
      <c r="BQ18" s="15">
        <f>'Lane 6'!U26</f>
        <v>0</v>
      </c>
    </row>
    <row r="19" spans="1:69" x14ac:dyDescent="0.2">
      <c r="A19" s="1">
        <v>13</v>
      </c>
      <c r="B19" s="2" t="s">
        <v>201</v>
      </c>
      <c r="C19" s="1" t="s">
        <v>31</v>
      </c>
      <c r="D19" s="1" t="s">
        <v>28</v>
      </c>
      <c r="E19" s="5" t="s">
        <v>26</v>
      </c>
      <c r="F19" s="6" t="s">
        <v>213</v>
      </c>
      <c r="G19" s="4" t="s">
        <v>179</v>
      </c>
      <c r="H19" s="2">
        <f t="shared" si="56"/>
        <v>0</v>
      </c>
      <c r="I19" s="2">
        <f t="shared" si="57"/>
        <v>0</v>
      </c>
      <c r="J19" s="3">
        <f t="shared" si="29"/>
        <v>0</v>
      </c>
      <c r="K19" s="4" t="s">
        <v>179</v>
      </c>
      <c r="L19" s="2">
        <f t="shared" si="58"/>
        <v>0</v>
      </c>
      <c r="M19" s="2">
        <f t="shared" si="59"/>
        <v>0</v>
      </c>
      <c r="N19" s="3">
        <f t="shared" si="30"/>
        <v>0</v>
      </c>
      <c r="O19" s="4" t="s">
        <v>179</v>
      </c>
      <c r="P19" s="2">
        <f t="shared" si="60"/>
        <v>0</v>
      </c>
      <c r="Q19" s="2">
        <f t="shared" si="61"/>
        <v>0</v>
      </c>
      <c r="R19" s="3">
        <f t="shared" si="31"/>
        <v>0</v>
      </c>
      <c r="S19" s="4" t="s">
        <v>179</v>
      </c>
      <c r="T19" s="2">
        <f t="shared" si="62"/>
        <v>0</v>
      </c>
      <c r="U19" s="2">
        <f t="shared" si="63"/>
        <v>0</v>
      </c>
      <c r="V19" s="3">
        <f t="shared" si="32"/>
        <v>0</v>
      </c>
      <c r="W19" s="4" t="s">
        <v>179</v>
      </c>
      <c r="X19" s="2">
        <f t="shared" si="64"/>
        <v>0</v>
      </c>
      <c r="Y19" s="2">
        <f t="shared" si="65"/>
        <v>0</v>
      </c>
      <c r="Z19" s="3">
        <f t="shared" si="33"/>
        <v>0</v>
      </c>
      <c r="AA19" s="4" t="s">
        <v>179</v>
      </c>
      <c r="AB19" s="2">
        <f t="shared" si="66"/>
        <v>0</v>
      </c>
      <c r="AC19" s="2">
        <f t="shared" si="67"/>
        <v>0</v>
      </c>
      <c r="AD19" s="3">
        <f t="shared" si="34"/>
        <v>0</v>
      </c>
      <c r="AE19" s="17"/>
      <c r="AF19" s="1" t="str">
        <f t="shared" ref="AF19:AF59" si="68">IF(BH19&gt;$AT$5,"",MATCH(1,BA19:BF19,0))</f>
        <v/>
      </c>
      <c r="AG19" s="1" t="str">
        <f>IF(Instructions!$J$10&gt;1,IF(BH19&gt;$AU$5,"",MATCH(2,BA19:BF19,0)),"")</f>
        <v/>
      </c>
      <c r="AH19" s="1" t="str">
        <f>IF(Instructions!$J$10&gt;2,IF(BH19&gt;$AV$5,"",MATCH(3,BA19:BF19,0)),"")</f>
        <v/>
      </c>
      <c r="AI19" s="1" t="str">
        <f>IF(Instructions!$J$10&gt;3,IF(BH19&gt;$AW$5,"",MATCH(4,BA19:BF19,0)),"")</f>
        <v/>
      </c>
      <c r="AJ19" s="1" t="str">
        <f>IF(Instructions!$J$10&gt;4,IF(BH19&gt;$AX$5,"",MATCH(5,BA19:BF19,0)),"")</f>
        <v/>
      </c>
      <c r="AK19" s="3" t="str">
        <f>IF(Instructions!$J$10&gt;5,IF(BH19&gt;0,"",MATCH(6,BA19:BF19,0)),"")</f>
        <v/>
      </c>
      <c r="AL19" s="3" t="str">
        <f t="shared" ref="AL19:AL59" si="69">CONCATENATE(IF(BA19=0,"1, ",""),IF(BB19=0,"2, ",""),IF(BC19=0,"3, ",""),IF(BD19=0,"4, ",""),IF(BE19=0,"5, ",""),IF(BF19=0,"6",""))</f>
        <v>1, 2, 3, 4, 5, 6</v>
      </c>
      <c r="AM19" s="17" t="str">
        <f t="shared" si="38"/>
        <v/>
      </c>
      <c r="AN19" s="3">
        <f t="shared" si="39"/>
        <v>0</v>
      </c>
      <c r="AO19" s="3" t="e">
        <f t="shared" si="40"/>
        <v>#REF!</v>
      </c>
      <c r="AQ19" s="20"/>
      <c r="AS19" s="22">
        <f t="shared" si="41"/>
        <v>999</v>
      </c>
      <c r="AT19" s="22">
        <f t="shared" si="42"/>
        <v>999</v>
      </c>
      <c r="AU19" s="22">
        <f t="shared" si="43"/>
        <v>999</v>
      </c>
      <c r="AV19" s="22">
        <f t="shared" si="44"/>
        <v>999</v>
      </c>
      <c r="AW19" s="22">
        <f t="shared" si="45"/>
        <v>999</v>
      </c>
      <c r="AX19" s="22">
        <f t="shared" si="46"/>
        <v>999</v>
      </c>
      <c r="BA19" s="15">
        <f t="shared" si="47"/>
        <v>0</v>
      </c>
      <c r="BB19" s="15">
        <f t="shared" si="48"/>
        <v>0</v>
      </c>
      <c r="BC19" s="15">
        <f t="shared" si="49"/>
        <v>0</v>
      </c>
      <c r="BD19" s="15">
        <f t="shared" si="50"/>
        <v>0</v>
      </c>
      <c r="BE19" s="15">
        <f t="shared" si="51"/>
        <v>0</v>
      </c>
      <c r="BF19" s="15">
        <f t="shared" si="52"/>
        <v>0</v>
      </c>
      <c r="BG19" s="15">
        <f>SUM(6-Instructions!$J$10)</f>
        <v>1</v>
      </c>
      <c r="BH19" s="15">
        <f t="shared" si="53"/>
        <v>5</v>
      </c>
      <c r="BI19" s="15">
        <f t="shared" si="54"/>
        <v>15</v>
      </c>
      <c r="BJ19" s="15">
        <f t="shared" si="55"/>
        <v>15</v>
      </c>
      <c r="BL19" s="15">
        <f>'Lane 1'!U27</f>
        <v>0</v>
      </c>
      <c r="BM19" s="15">
        <f>'Lane 2'!U27</f>
        <v>0</v>
      </c>
      <c r="BN19" s="15">
        <f>'Lane 3'!U27</f>
        <v>0</v>
      </c>
      <c r="BO19" s="15">
        <f>'Lane 4'!U27</f>
        <v>0</v>
      </c>
      <c r="BP19" s="15">
        <f>'Lane 5'!U27</f>
        <v>0</v>
      </c>
      <c r="BQ19" s="15">
        <f>'Lane 6'!U27</f>
        <v>0</v>
      </c>
    </row>
    <row r="20" spans="1:69" x14ac:dyDescent="0.2">
      <c r="A20" s="1">
        <v>14</v>
      </c>
      <c r="B20" s="2" t="s">
        <v>201</v>
      </c>
      <c r="C20" s="1" t="s">
        <v>31</v>
      </c>
      <c r="D20" s="1" t="s">
        <v>28</v>
      </c>
      <c r="E20" s="1" t="s">
        <v>26</v>
      </c>
      <c r="F20" s="8" t="s">
        <v>214</v>
      </c>
      <c r="G20" s="4" t="s">
        <v>179</v>
      </c>
      <c r="H20" s="2">
        <f t="shared" si="56"/>
        <v>0</v>
      </c>
      <c r="I20" s="2">
        <f t="shared" si="57"/>
        <v>0</v>
      </c>
      <c r="J20" s="3">
        <f t="shared" si="29"/>
        <v>0</v>
      </c>
      <c r="K20" s="4" t="s">
        <v>179</v>
      </c>
      <c r="L20" s="2">
        <f t="shared" si="58"/>
        <v>0</v>
      </c>
      <c r="M20" s="2">
        <f t="shared" si="59"/>
        <v>0</v>
      </c>
      <c r="N20" s="3">
        <f t="shared" si="30"/>
        <v>0</v>
      </c>
      <c r="O20" s="4" t="s">
        <v>179</v>
      </c>
      <c r="P20" s="2">
        <f t="shared" si="60"/>
        <v>0</v>
      </c>
      <c r="Q20" s="2">
        <f t="shared" si="61"/>
        <v>0</v>
      </c>
      <c r="R20" s="3">
        <f t="shared" si="31"/>
        <v>0</v>
      </c>
      <c r="S20" s="4" t="s">
        <v>179</v>
      </c>
      <c r="T20" s="2">
        <f t="shared" si="62"/>
        <v>0</v>
      </c>
      <c r="U20" s="2">
        <f t="shared" si="63"/>
        <v>0</v>
      </c>
      <c r="V20" s="3">
        <f t="shared" si="32"/>
        <v>0</v>
      </c>
      <c r="W20" s="4" t="s">
        <v>179</v>
      </c>
      <c r="X20" s="2">
        <f t="shared" si="64"/>
        <v>0</v>
      </c>
      <c r="Y20" s="2">
        <f t="shared" si="65"/>
        <v>0</v>
      </c>
      <c r="Z20" s="3">
        <f t="shared" si="33"/>
        <v>0</v>
      </c>
      <c r="AA20" s="4" t="s">
        <v>179</v>
      </c>
      <c r="AB20" s="2">
        <f t="shared" si="66"/>
        <v>0</v>
      </c>
      <c r="AC20" s="2">
        <f t="shared" si="67"/>
        <v>0</v>
      </c>
      <c r="AD20" s="3">
        <f t="shared" si="34"/>
        <v>0</v>
      </c>
      <c r="AE20" s="17"/>
      <c r="AF20" s="1" t="str">
        <f t="shared" si="68"/>
        <v/>
      </c>
      <c r="AG20" s="1" t="str">
        <f>IF(Instructions!$J$10&gt;1,IF(BH20&gt;$AU$5,"",MATCH(2,BA20:BF20,0)),"")</f>
        <v/>
      </c>
      <c r="AH20" s="1" t="str">
        <f>IF(Instructions!$J$10&gt;2,IF(BH20&gt;$AV$5,"",MATCH(3,BA20:BF20,0)),"")</f>
        <v/>
      </c>
      <c r="AI20" s="1" t="str">
        <f>IF(Instructions!$J$10&gt;3,IF(BH20&gt;$AW$5,"",MATCH(4,BA20:BF20,0)),"")</f>
        <v/>
      </c>
      <c r="AJ20" s="1" t="str">
        <f>IF(Instructions!$J$10&gt;4,IF(BH20&gt;$AX$5,"",MATCH(5,BA20:BF20,0)),"")</f>
        <v/>
      </c>
      <c r="AK20" s="3" t="str">
        <f>IF(Instructions!$J$10&gt;5,IF(BH20&gt;0,"",MATCH(6,BA20:BF20,0)),"")</f>
        <v/>
      </c>
      <c r="AL20" s="3" t="str">
        <f t="shared" si="69"/>
        <v>1, 2, 3, 4, 5, 6</v>
      </c>
      <c r="AM20" s="17" t="str">
        <f t="shared" si="38"/>
        <v/>
      </c>
      <c r="AN20" s="3">
        <f t="shared" si="39"/>
        <v>0</v>
      </c>
      <c r="AO20" s="3" t="e">
        <f t="shared" si="40"/>
        <v>#REF!</v>
      </c>
      <c r="AQ20" s="20"/>
      <c r="AS20" s="22">
        <f t="shared" si="41"/>
        <v>999</v>
      </c>
      <c r="AT20" s="22">
        <f t="shared" si="42"/>
        <v>999</v>
      </c>
      <c r="AU20" s="22">
        <f t="shared" si="43"/>
        <v>999</v>
      </c>
      <c r="AV20" s="22">
        <f t="shared" si="44"/>
        <v>999</v>
      </c>
      <c r="AW20" s="22">
        <f t="shared" si="45"/>
        <v>999</v>
      </c>
      <c r="AX20" s="22">
        <f t="shared" si="46"/>
        <v>999</v>
      </c>
      <c r="BA20" s="15">
        <f t="shared" si="47"/>
        <v>0</v>
      </c>
      <c r="BB20" s="15">
        <f t="shared" si="48"/>
        <v>0</v>
      </c>
      <c r="BC20" s="15">
        <f t="shared" si="49"/>
        <v>0</v>
      </c>
      <c r="BD20" s="15">
        <f t="shared" si="50"/>
        <v>0</v>
      </c>
      <c r="BE20" s="15">
        <f t="shared" si="51"/>
        <v>0</v>
      </c>
      <c r="BF20" s="15">
        <f t="shared" si="52"/>
        <v>0</v>
      </c>
      <c r="BG20" s="15">
        <f>SUM(6-Instructions!$J$10)</f>
        <v>1</v>
      </c>
      <c r="BH20" s="15">
        <f t="shared" si="53"/>
        <v>5</v>
      </c>
      <c r="BI20" s="15">
        <f t="shared" si="54"/>
        <v>15</v>
      </c>
      <c r="BJ20" s="15">
        <f t="shared" si="55"/>
        <v>15</v>
      </c>
      <c r="BL20" s="15">
        <f>'Lane 1'!U28</f>
        <v>0</v>
      </c>
      <c r="BM20" s="15">
        <f>'Lane 2'!U28</f>
        <v>0</v>
      </c>
      <c r="BN20" s="15">
        <f>'Lane 3'!U28</f>
        <v>0</v>
      </c>
      <c r="BO20" s="15">
        <f>'Lane 4'!U28</f>
        <v>0</v>
      </c>
      <c r="BP20" s="15">
        <f>'Lane 5'!U28</f>
        <v>0</v>
      </c>
      <c r="BQ20" s="15">
        <f>'Lane 6'!U28</f>
        <v>0</v>
      </c>
    </row>
    <row r="21" spans="1:69" x14ac:dyDescent="0.2">
      <c r="A21" s="1">
        <v>15</v>
      </c>
      <c r="B21" s="2" t="s">
        <v>201</v>
      </c>
      <c r="C21" s="1" t="s">
        <v>83</v>
      </c>
      <c r="D21" s="1" t="s">
        <v>25</v>
      </c>
      <c r="E21" s="1" t="s">
        <v>29</v>
      </c>
      <c r="F21" s="6" t="s">
        <v>213</v>
      </c>
      <c r="G21" s="4" t="s">
        <v>179</v>
      </c>
      <c r="H21" s="2">
        <f t="shared" si="56"/>
        <v>0</v>
      </c>
      <c r="I21" s="2">
        <f t="shared" si="57"/>
        <v>0</v>
      </c>
      <c r="J21" s="3">
        <f t="shared" si="29"/>
        <v>0</v>
      </c>
      <c r="K21" s="4" t="s">
        <v>179</v>
      </c>
      <c r="L21" s="2">
        <f t="shared" si="58"/>
        <v>0</v>
      </c>
      <c r="M21" s="2">
        <f t="shared" si="59"/>
        <v>0</v>
      </c>
      <c r="N21" s="3">
        <f t="shared" si="30"/>
        <v>0</v>
      </c>
      <c r="O21" s="4" t="s">
        <v>179</v>
      </c>
      <c r="P21" s="2">
        <f t="shared" si="60"/>
        <v>0</v>
      </c>
      <c r="Q21" s="2">
        <f t="shared" si="61"/>
        <v>0</v>
      </c>
      <c r="R21" s="3">
        <f t="shared" si="31"/>
        <v>0</v>
      </c>
      <c r="S21" s="4" t="s">
        <v>179</v>
      </c>
      <c r="T21" s="2">
        <f t="shared" si="62"/>
        <v>0</v>
      </c>
      <c r="U21" s="2">
        <f t="shared" si="63"/>
        <v>0</v>
      </c>
      <c r="V21" s="3">
        <f t="shared" si="32"/>
        <v>0</v>
      </c>
      <c r="W21" s="4" t="s">
        <v>179</v>
      </c>
      <c r="X21" s="2">
        <f t="shared" si="64"/>
        <v>0</v>
      </c>
      <c r="Y21" s="2">
        <f t="shared" si="65"/>
        <v>0</v>
      </c>
      <c r="Z21" s="3">
        <f t="shared" si="33"/>
        <v>0</v>
      </c>
      <c r="AA21" s="4" t="s">
        <v>179</v>
      </c>
      <c r="AB21" s="2">
        <f t="shared" si="66"/>
        <v>0</v>
      </c>
      <c r="AC21" s="2">
        <f t="shared" si="67"/>
        <v>0</v>
      </c>
      <c r="AD21" s="3">
        <f t="shared" si="34"/>
        <v>0</v>
      </c>
      <c r="AE21" s="17"/>
      <c r="AF21" s="1" t="str">
        <f t="shared" si="68"/>
        <v/>
      </c>
      <c r="AG21" s="1" t="str">
        <f>IF(Instructions!$J$10&gt;1,IF(BH21&gt;$AU$5,"",MATCH(2,BA21:BF21,0)),"")</f>
        <v/>
      </c>
      <c r="AH21" s="1" t="str">
        <f>IF(Instructions!$J$10&gt;2,IF(BH21&gt;$AV$5,"",MATCH(3,BA21:BF21,0)),"")</f>
        <v/>
      </c>
      <c r="AI21" s="1" t="str">
        <f>IF(Instructions!$J$10&gt;3,IF(BH21&gt;$AW$5,"",MATCH(4,BA21:BF21,0)),"")</f>
        <v/>
      </c>
      <c r="AJ21" s="1" t="str">
        <f>IF(Instructions!$J$10&gt;4,IF(BH21&gt;$AX$5,"",MATCH(5,BA21:BF21,0)),"")</f>
        <v/>
      </c>
      <c r="AK21" s="3" t="str">
        <f>IF(Instructions!$J$10&gt;5,IF(BH21&gt;0,"",MATCH(6,BA21:BF21,0)),"")</f>
        <v/>
      </c>
      <c r="AL21" s="3" t="str">
        <f t="shared" si="69"/>
        <v>1, 2, 3, 4, 5, 6</v>
      </c>
      <c r="AM21" s="17" t="str">
        <f t="shared" si="38"/>
        <v/>
      </c>
      <c r="AN21" s="3">
        <f t="shared" si="39"/>
        <v>0</v>
      </c>
      <c r="AO21" s="3" t="e">
        <f t="shared" si="40"/>
        <v>#REF!</v>
      </c>
      <c r="AQ21" s="20"/>
      <c r="AS21" s="22">
        <f t="shared" si="41"/>
        <v>999</v>
      </c>
      <c r="AT21" s="22">
        <f t="shared" si="42"/>
        <v>999</v>
      </c>
      <c r="AU21" s="22">
        <f t="shared" si="43"/>
        <v>999</v>
      </c>
      <c r="AV21" s="22">
        <f t="shared" si="44"/>
        <v>999</v>
      </c>
      <c r="AW21" s="22">
        <f t="shared" si="45"/>
        <v>999</v>
      </c>
      <c r="AX21" s="22">
        <f t="shared" si="46"/>
        <v>999</v>
      </c>
      <c r="BA21" s="15">
        <f t="shared" si="47"/>
        <v>0</v>
      </c>
      <c r="BB21" s="15">
        <f t="shared" si="48"/>
        <v>0</v>
      </c>
      <c r="BC21" s="15">
        <f t="shared" si="49"/>
        <v>0</v>
      </c>
      <c r="BD21" s="15">
        <f t="shared" si="50"/>
        <v>0</v>
      </c>
      <c r="BE21" s="15">
        <f t="shared" si="51"/>
        <v>0</v>
      </c>
      <c r="BF21" s="15">
        <f t="shared" si="52"/>
        <v>0</v>
      </c>
      <c r="BG21" s="15">
        <f>SUM(6-Instructions!$J$10)</f>
        <v>1</v>
      </c>
      <c r="BH21" s="15">
        <f t="shared" si="53"/>
        <v>5</v>
      </c>
      <c r="BI21" s="15">
        <f t="shared" si="54"/>
        <v>15</v>
      </c>
      <c r="BJ21" s="15">
        <f t="shared" si="55"/>
        <v>15</v>
      </c>
      <c r="BL21" s="15">
        <f>'Lane 1'!U29</f>
        <v>0</v>
      </c>
      <c r="BM21" s="15">
        <f>'Lane 2'!U29</f>
        <v>0</v>
      </c>
      <c r="BN21" s="15">
        <f>'Lane 3'!U29</f>
        <v>0</v>
      </c>
      <c r="BO21" s="15">
        <f>'Lane 4'!U29</f>
        <v>0</v>
      </c>
      <c r="BP21" s="15">
        <f>'Lane 5'!U29</f>
        <v>0</v>
      </c>
      <c r="BQ21" s="15">
        <f>'Lane 6'!U29</f>
        <v>0</v>
      </c>
    </row>
    <row r="22" spans="1:69" x14ac:dyDescent="0.2">
      <c r="A22" s="1">
        <v>16</v>
      </c>
      <c r="B22" s="2" t="s">
        <v>201</v>
      </c>
      <c r="C22" s="1" t="s">
        <v>83</v>
      </c>
      <c r="D22" s="1" t="s">
        <v>25</v>
      </c>
      <c r="E22" s="1" t="s">
        <v>29</v>
      </c>
      <c r="F22" s="8" t="s">
        <v>214</v>
      </c>
      <c r="G22" s="4" t="s">
        <v>179</v>
      </c>
      <c r="H22" s="2">
        <f t="shared" si="56"/>
        <v>0</v>
      </c>
      <c r="I22" s="2">
        <f t="shared" si="57"/>
        <v>0</v>
      </c>
      <c r="J22" s="3">
        <f t="shared" si="29"/>
        <v>0</v>
      </c>
      <c r="K22" s="4" t="s">
        <v>179</v>
      </c>
      <c r="L22" s="2">
        <f t="shared" si="58"/>
        <v>0</v>
      </c>
      <c r="M22" s="2">
        <f t="shared" si="59"/>
        <v>0</v>
      </c>
      <c r="N22" s="3">
        <f t="shared" si="30"/>
        <v>0</v>
      </c>
      <c r="O22" s="4" t="s">
        <v>179</v>
      </c>
      <c r="P22" s="2">
        <f t="shared" si="60"/>
        <v>0</v>
      </c>
      <c r="Q22" s="2">
        <f t="shared" si="61"/>
        <v>0</v>
      </c>
      <c r="R22" s="3">
        <f t="shared" si="31"/>
        <v>0</v>
      </c>
      <c r="S22" s="4" t="s">
        <v>179</v>
      </c>
      <c r="T22" s="2">
        <f t="shared" si="62"/>
        <v>0</v>
      </c>
      <c r="U22" s="2">
        <f t="shared" si="63"/>
        <v>0</v>
      </c>
      <c r="V22" s="3">
        <f t="shared" si="32"/>
        <v>0</v>
      </c>
      <c r="W22" s="4" t="s">
        <v>179</v>
      </c>
      <c r="X22" s="2">
        <f t="shared" si="64"/>
        <v>0</v>
      </c>
      <c r="Y22" s="2">
        <f t="shared" si="65"/>
        <v>0</v>
      </c>
      <c r="Z22" s="3">
        <f t="shared" si="33"/>
        <v>0</v>
      </c>
      <c r="AA22" s="4" t="s">
        <v>179</v>
      </c>
      <c r="AB22" s="2">
        <f t="shared" si="66"/>
        <v>0</v>
      </c>
      <c r="AC22" s="2">
        <f t="shared" si="67"/>
        <v>0</v>
      </c>
      <c r="AD22" s="3">
        <f t="shared" si="34"/>
        <v>0</v>
      </c>
      <c r="AE22" s="17"/>
      <c r="AF22" s="1" t="str">
        <f t="shared" si="68"/>
        <v/>
      </c>
      <c r="AG22" s="1" t="str">
        <f>IF(Instructions!$J$10&gt;1,IF(BH22&gt;$AU$5,"",MATCH(2,BA22:BF22,0)),"")</f>
        <v/>
      </c>
      <c r="AH22" s="1" t="str">
        <f>IF(Instructions!$J$10&gt;2,IF(BH22&gt;$AV$5,"",MATCH(3,BA22:BF22,0)),"")</f>
        <v/>
      </c>
      <c r="AI22" s="1" t="str">
        <f>IF(Instructions!$J$10&gt;3,IF(BH22&gt;$AW$5,"",MATCH(4,BA22:BF22,0)),"")</f>
        <v/>
      </c>
      <c r="AJ22" s="1" t="str">
        <f>IF(Instructions!$J$10&gt;4,IF(BH22&gt;$AX$5,"",MATCH(5,BA22:BF22,0)),"")</f>
        <v/>
      </c>
      <c r="AK22" s="3" t="str">
        <f>IF(Instructions!$J$10&gt;5,IF(BH22&gt;0,"",MATCH(6,BA22:BF22,0)),"")</f>
        <v/>
      </c>
      <c r="AL22" s="3" t="str">
        <f t="shared" si="69"/>
        <v>1, 2, 3, 4, 5, 6</v>
      </c>
      <c r="AM22" s="17" t="str">
        <f t="shared" si="38"/>
        <v/>
      </c>
      <c r="AN22" s="3">
        <f t="shared" si="39"/>
        <v>0</v>
      </c>
      <c r="AO22" s="3" t="e">
        <f t="shared" si="40"/>
        <v>#REF!</v>
      </c>
      <c r="AQ22" s="20"/>
      <c r="AS22" s="22">
        <f t="shared" si="41"/>
        <v>999</v>
      </c>
      <c r="AT22" s="22">
        <f t="shared" si="42"/>
        <v>999</v>
      </c>
      <c r="AU22" s="22">
        <f t="shared" si="43"/>
        <v>999</v>
      </c>
      <c r="AV22" s="22">
        <f t="shared" si="44"/>
        <v>999</v>
      </c>
      <c r="AW22" s="22">
        <f t="shared" si="45"/>
        <v>999</v>
      </c>
      <c r="AX22" s="22">
        <f t="shared" si="46"/>
        <v>999</v>
      </c>
      <c r="BA22" s="15">
        <f t="shared" si="47"/>
        <v>0</v>
      </c>
      <c r="BB22" s="15">
        <f t="shared" si="48"/>
        <v>0</v>
      </c>
      <c r="BC22" s="15">
        <f t="shared" si="49"/>
        <v>0</v>
      </c>
      <c r="BD22" s="15">
        <f t="shared" si="50"/>
        <v>0</v>
      </c>
      <c r="BE22" s="15">
        <f t="shared" si="51"/>
        <v>0</v>
      </c>
      <c r="BF22" s="15">
        <f t="shared" si="52"/>
        <v>0</v>
      </c>
      <c r="BG22" s="15">
        <f>SUM(6-Instructions!$J$10)</f>
        <v>1</v>
      </c>
      <c r="BH22" s="15">
        <f t="shared" si="53"/>
        <v>5</v>
      </c>
      <c r="BI22" s="15">
        <f t="shared" si="54"/>
        <v>15</v>
      </c>
      <c r="BJ22" s="15">
        <f t="shared" si="55"/>
        <v>15</v>
      </c>
      <c r="BL22" s="15">
        <f>'Lane 1'!U30</f>
        <v>0</v>
      </c>
      <c r="BM22" s="15">
        <f>'Lane 2'!U30</f>
        <v>0</v>
      </c>
      <c r="BN22" s="15">
        <f>'Lane 3'!U30</f>
        <v>0</v>
      </c>
      <c r="BO22" s="15">
        <f>'Lane 4'!U30</f>
        <v>0</v>
      </c>
      <c r="BP22" s="15">
        <f>'Lane 5'!U30</f>
        <v>0</v>
      </c>
      <c r="BQ22" s="15">
        <f>'Lane 6'!U30</f>
        <v>0</v>
      </c>
    </row>
    <row r="23" spans="1:69" x14ac:dyDescent="0.2">
      <c r="A23" s="1">
        <v>17</v>
      </c>
      <c r="B23" s="2" t="s">
        <v>201</v>
      </c>
      <c r="C23" s="1" t="s">
        <v>35</v>
      </c>
      <c r="D23" s="1" t="s">
        <v>25</v>
      </c>
      <c r="E23" s="5" t="s">
        <v>27</v>
      </c>
      <c r="F23" s="6" t="s">
        <v>213</v>
      </c>
      <c r="G23" s="4" t="s">
        <v>179</v>
      </c>
      <c r="H23" s="2">
        <f t="shared" si="56"/>
        <v>0</v>
      </c>
      <c r="I23" s="2">
        <f t="shared" si="57"/>
        <v>0</v>
      </c>
      <c r="J23" s="3">
        <f t="shared" si="29"/>
        <v>0</v>
      </c>
      <c r="K23" s="4" t="s">
        <v>179</v>
      </c>
      <c r="L23" s="2">
        <f t="shared" si="58"/>
        <v>0</v>
      </c>
      <c r="M23" s="2">
        <f t="shared" si="59"/>
        <v>0</v>
      </c>
      <c r="N23" s="3">
        <f t="shared" si="30"/>
        <v>0</v>
      </c>
      <c r="O23" s="4" t="s">
        <v>179</v>
      </c>
      <c r="P23" s="2">
        <f t="shared" si="60"/>
        <v>0</v>
      </c>
      <c r="Q23" s="2">
        <f t="shared" si="61"/>
        <v>0</v>
      </c>
      <c r="R23" s="3">
        <f t="shared" si="31"/>
        <v>0</v>
      </c>
      <c r="S23" s="4" t="s">
        <v>179</v>
      </c>
      <c r="T23" s="2">
        <f t="shared" si="62"/>
        <v>0</v>
      </c>
      <c r="U23" s="2">
        <f t="shared" si="63"/>
        <v>0</v>
      </c>
      <c r="V23" s="3">
        <f t="shared" si="32"/>
        <v>0</v>
      </c>
      <c r="W23" s="4" t="s">
        <v>179</v>
      </c>
      <c r="X23" s="2">
        <f t="shared" si="64"/>
        <v>0</v>
      </c>
      <c r="Y23" s="2">
        <f t="shared" si="65"/>
        <v>0</v>
      </c>
      <c r="Z23" s="3">
        <f t="shared" si="33"/>
        <v>0</v>
      </c>
      <c r="AA23" s="4" t="s">
        <v>179</v>
      </c>
      <c r="AB23" s="2">
        <f t="shared" si="66"/>
        <v>0</v>
      </c>
      <c r="AC23" s="2">
        <f t="shared" si="67"/>
        <v>0</v>
      </c>
      <c r="AD23" s="3">
        <f t="shared" si="34"/>
        <v>0</v>
      </c>
      <c r="AE23" s="17"/>
      <c r="AF23" s="1" t="str">
        <f t="shared" si="68"/>
        <v/>
      </c>
      <c r="AG23" s="1" t="str">
        <f>IF(Instructions!$J$10&gt;1,IF(BH23&gt;$AU$5,"",MATCH(2,BA23:BF23,0)),"")</f>
        <v/>
      </c>
      <c r="AH23" s="1" t="str">
        <f>IF(Instructions!$J$10&gt;2,IF(BH23&gt;$AV$5,"",MATCH(3,BA23:BF23,0)),"")</f>
        <v/>
      </c>
      <c r="AI23" s="1" t="str">
        <f>IF(Instructions!$J$10&gt;3,IF(BH23&gt;$AW$5,"",MATCH(4,BA23:BF23,0)),"")</f>
        <v/>
      </c>
      <c r="AJ23" s="1" t="str">
        <f>IF(Instructions!$J$10&gt;4,IF(BH23&gt;$AX$5,"",MATCH(5,BA23:BF23,0)),"")</f>
        <v/>
      </c>
      <c r="AK23" s="3" t="str">
        <f>IF(Instructions!$J$10&gt;5,IF(BH23&gt;0,"",MATCH(6,BA23:BF23,0)),"")</f>
        <v/>
      </c>
      <c r="AL23" s="3" t="str">
        <f t="shared" si="69"/>
        <v>1, 2, 3, 4, 5, 6</v>
      </c>
      <c r="AM23" s="17" t="str">
        <f t="shared" si="38"/>
        <v/>
      </c>
      <c r="AN23" s="3">
        <f t="shared" si="39"/>
        <v>0</v>
      </c>
      <c r="AO23" s="3" t="e">
        <f t="shared" si="40"/>
        <v>#REF!</v>
      </c>
      <c r="AQ23" s="20"/>
      <c r="AS23" s="22">
        <f t="shared" si="41"/>
        <v>999</v>
      </c>
      <c r="AT23" s="22">
        <f t="shared" si="42"/>
        <v>999</v>
      </c>
      <c r="AU23" s="22">
        <f t="shared" si="43"/>
        <v>999</v>
      </c>
      <c r="AV23" s="22">
        <f t="shared" si="44"/>
        <v>999</v>
      </c>
      <c r="AW23" s="22">
        <f t="shared" si="45"/>
        <v>999</v>
      </c>
      <c r="AX23" s="22">
        <f t="shared" si="46"/>
        <v>999</v>
      </c>
      <c r="BA23" s="15">
        <f t="shared" si="47"/>
        <v>0</v>
      </c>
      <c r="BB23" s="15">
        <f t="shared" si="48"/>
        <v>0</v>
      </c>
      <c r="BC23" s="15">
        <f t="shared" si="49"/>
        <v>0</v>
      </c>
      <c r="BD23" s="15">
        <f t="shared" si="50"/>
        <v>0</v>
      </c>
      <c r="BE23" s="15">
        <f t="shared" si="51"/>
        <v>0</v>
      </c>
      <c r="BF23" s="15">
        <f t="shared" si="52"/>
        <v>0</v>
      </c>
      <c r="BG23" s="15">
        <f>SUM(6-Instructions!$J$10)</f>
        <v>1</v>
      </c>
      <c r="BH23" s="15">
        <f t="shared" si="53"/>
        <v>5</v>
      </c>
      <c r="BI23" s="15">
        <f t="shared" si="54"/>
        <v>15</v>
      </c>
      <c r="BJ23" s="15">
        <f t="shared" si="55"/>
        <v>15</v>
      </c>
      <c r="BL23" s="15">
        <f>'Lane 1'!U31</f>
        <v>0</v>
      </c>
      <c r="BM23" s="15">
        <f>'Lane 2'!U31</f>
        <v>0</v>
      </c>
      <c r="BN23" s="15">
        <f>'Lane 3'!U31</f>
        <v>0</v>
      </c>
      <c r="BO23" s="15">
        <f>'Lane 4'!U31</f>
        <v>0</v>
      </c>
      <c r="BP23" s="15">
        <f>'Lane 5'!U31</f>
        <v>0</v>
      </c>
      <c r="BQ23" s="15">
        <f>'Lane 6'!U31</f>
        <v>0</v>
      </c>
    </row>
    <row r="24" spans="1:69" x14ac:dyDescent="0.2">
      <c r="A24" s="1">
        <v>18</v>
      </c>
      <c r="B24" s="2" t="s">
        <v>201</v>
      </c>
      <c r="C24" s="1" t="s">
        <v>35</v>
      </c>
      <c r="D24" s="1" t="s">
        <v>25</v>
      </c>
      <c r="E24" s="1" t="s">
        <v>27</v>
      </c>
      <c r="F24" s="8" t="s">
        <v>214</v>
      </c>
      <c r="G24" s="4" t="s">
        <v>179</v>
      </c>
      <c r="H24" s="2">
        <f t="shared" si="56"/>
        <v>0</v>
      </c>
      <c r="I24" s="2">
        <f t="shared" si="57"/>
        <v>0</v>
      </c>
      <c r="J24" s="3">
        <f t="shared" si="29"/>
        <v>0</v>
      </c>
      <c r="K24" s="4" t="s">
        <v>179</v>
      </c>
      <c r="L24" s="2">
        <f t="shared" si="58"/>
        <v>0</v>
      </c>
      <c r="M24" s="2">
        <f t="shared" si="59"/>
        <v>0</v>
      </c>
      <c r="N24" s="3">
        <f t="shared" si="30"/>
        <v>0</v>
      </c>
      <c r="O24" s="4" t="s">
        <v>179</v>
      </c>
      <c r="P24" s="2">
        <f t="shared" si="60"/>
        <v>0</v>
      </c>
      <c r="Q24" s="2">
        <f t="shared" si="61"/>
        <v>0</v>
      </c>
      <c r="R24" s="3">
        <f t="shared" si="31"/>
        <v>0</v>
      </c>
      <c r="S24" s="4" t="s">
        <v>179</v>
      </c>
      <c r="T24" s="2">
        <f t="shared" si="62"/>
        <v>0</v>
      </c>
      <c r="U24" s="2">
        <f t="shared" si="63"/>
        <v>0</v>
      </c>
      <c r="V24" s="3">
        <f t="shared" si="32"/>
        <v>0</v>
      </c>
      <c r="W24" s="4" t="s">
        <v>179</v>
      </c>
      <c r="X24" s="2">
        <f t="shared" si="64"/>
        <v>0</v>
      </c>
      <c r="Y24" s="2">
        <f t="shared" si="65"/>
        <v>0</v>
      </c>
      <c r="Z24" s="3">
        <f t="shared" si="33"/>
        <v>0</v>
      </c>
      <c r="AA24" s="4" t="s">
        <v>179</v>
      </c>
      <c r="AB24" s="2">
        <f t="shared" si="66"/>
        <v>0</v>
      </c>
      <c r="AC24" s="2">
        <f t="shared" si="67"/>
        <v>0</v>
      </c>
      <c r="AD24" s="3">
        <f t="shared" si="34"/>
        <v>0</v>
      </c>
      <c r="AE24" s="17"/>
      <c r="AF24" s="1" t="str">
        <f t="shared" si="68"/>
        <v/>
      </c>
      <c r="AG24" s="1" t="str">
        <f>IF(Instructions!$J$10&gt;1,IF(BH24&gt;$AU$5,"",MATCH(2,BA24:BF24,0)),"")</f>
        <v/>
      </c>
      <c r="AH24" s="1" t="str">
        <f>IF(Instructions!$J$10&gt;2,IF(BH24&gt;$AV$5,"",MATCH(3,BA24:BF24,0)),"")</f>
        <v/>
      </c>
      <c r="AI24" s="1" t="str">
        <f>IF(Instructions!$J$10&gt;3,IF(BH24&gt;$AW$5,"",MATCH(4,BA24:BF24,0)),"")</f>
        <v/>
      </c>
      <c r="AJ24" s="1" t="str">
        <f>IF(Instructions!$J$10&gt;4,IF(BH24&gt;$AX$5,"",MATCH(5,BA24:BF24,0)),"")</f>
        <v/>
      </c>
      <c r="AK24" s="3" t="str">
        <f>IF(Instructions!$J$10&gt;5,IF(BH24&gt;0,"",MATCH(6,BA24:BF24,0)),"")</f>
        <v/>
      </c>
      <c r="AL24" s="3" t="str">
        <f t="shared" si="69"/>
        <v>1, 2, 3, 4, 5, 6</v>
      </c>
      <c r="AM24" s="17" t="str">
        <f t="shared" si="38"/>
        <v/>
      </c>
      <c r="AN24" s="3">
        <f t="shared" si="39"/>
        <v>0</v>
      </c>
      <c r="AO24" s="3" t="e">
        <f t="shared" si="40"/>
        <v>#REF!</v>
      </c>
      <c r="AQ24" s="20"/>
      <c r="AS24" s="22">
        <f t="shared" si="41"/>
        <v>999</v>
      </c>
      <c r="AT24" s="22">
        <f t="shared" si="42"/>
        <v>999</v>
      </c>
      <c r="AU24" s="22">
        <f t="shared" si="43"/>
        <v>999</v>
      </c>
      <c r="AV24" s="22">
        <f t="shared" si="44"/>
        <v>999</v>
      </c>
      <c r="AW24" s="22">
        <f t="shared" si="45"/>
        <v>999</v>
      </c>
      <c r="AX24" s="22">
        <f t="shared" si="46"/>
        <v>999</v>
      </c>
      <c r="BA24" s="15">
        <f t="shared" si="47"/>
        <v>0</v>
      </c>
      <c r="BB24" s="15">
        <f t="shared" si="48"/>
        <v>0</v>
      </c>
      <c r="BC24" s="15">
        <f t="shared" si="49"/>
        <v>0</v>
      </c>
      <c r="BD24" s="15">
        <f t="shared" si="50"/>
        <v>0</v>
      </c>
      <c r="BE24" s="15">
        <f t="shared" si="51"/>
        <v>0</v>
      </c>
      <c r="BF24" s="15">
        <f t="shared" si="52"/>
        <v>0</v>
      </c>
      <c r="BG24" s="15">
        <f>SUM(6-Instructions!$J$10)</f>
        <v>1</v>
      </c>
      <c r="BH24" s="15">
        <f t="shared" si="53"/>
        <v>5</v>
      </c>
      <c r="BI24" s="15">
        <f t="shared" si="54"/>
        <v>15</v>
      </c>
      <c r="BJ24" s="15">
        <f t="shared" si="55"/>
        <v>15</v>
      </c>
      <c r="BL24" s="15">
        <f>'Lane 1'!U32</f>
        <v>0</v>
      </c>
      <c r="BM24" s="15">
        <f>'Lane 2'!U32</f>
        <v>0</v>
      </c>
      <c r="BN24" s="15">
        <f>'Lane 3'!U32</f>
        <v>0</v>
      </c>
      <c r="BO24" s="15">
        <f>'Lane 4'!U32</f>
        <v>0</v>
      </c>
      <c r="BP24" s="15">
        <f>'Lane 5'!U32</f>
        <v>0</v>
      </c>
      <c r="BQ24" s="15">
        <f>'Lane 6'!U32</f>
        <v>0</v>
      </c>
    </row>
    <row r="25" spans="1:69" x14ac:dyDescent="0.2">
      <c r="A25" s="1">
        <v>19</v>
      </c>
      <c r="B25" s="2" t="s">
        <v>201</v>
      </c>
      <c r="C25" s="1" t="s">
        <v>24</v>
      </c>
      <c r="D25" s="1" t="s">
        <v>28</v>
      </c>
      <c r="E25" s="5" t="s">
        <v>32</v>
      </c>
      <c r="F25" s="6" t="s">
        <v>213</v>
      </c>
      <c r="G25" s="4" t="s">
        <v>179</v>
      </c>
      <c r="H25" s="2">
        <f t="shared" si="56"/>
        <v>0</v>
      </c>
      <c r="I25" s="2">
        <f t="shared" si="57"/>
        <v>0</v>
      </c>
      <c r="J25" s="3">
        <f t="shared" si="29"/>
        <v>0</v>
      </c>
      <c r="K25" s="4" t="s">
        <v>179</v>
      </c>
      <c r="L25" s="2">
        <f t="shared" si="58"/>
        <v>0</v>
      </c>
      <c r="M25" s="2">
        <f t="shared" si="59"/>
        <v>0</v>
      </c>
      <c r="N25" s="3">
        <f t="shared" si="30"/>
        <v>0</v>
      </c>
      <c r="O25" s="4" t="s">
        <v>179</v>
      </c>
      <c r="P25" s="2">
        <f t="shared" si="60"/>
        <v>0</v>
      </c>
      <c r="Q25" s="2">
        <f t="shared" si="61"/>
        <v>0</v>
      </c>
      <c r="R25" s="3">
        <f t="shared" si="31"/>
        <v>0</v>
      </c>
      <c r="S25" s="4" t="s">
        <v>179</v>
      </c>
      <c r="T25" s="2">
        <f t="shared" si="62"/>
        <v>0</v>
      </c>
      <c r="U25" s="2">
        <f t="shared" si="63"/>
        <v>0</v>
      </c>
      <c r="V25" s="3">
        <f t="shared" si="32"/>
        <v>0</v>
      </c>
      <c r="W25" s="4" t="s">
        <v>179</v>
      </c>
      <c r="X25" s="2">
        <f t="shared" si="64"/>
        <v>0</v>
      </c>
      <c r="Y25" s="2">
        <f t="shared" si="65"/>
        <v>0</v>
      </c>
      <c r="Z25" s="3">
        <f t="shared" si="33"/>
        <v>0</v>
      </c>
      <c r="AA25" s="4" t="s">
        <v>179</v>
      </c>
      <c r="AB25" s="2">
        <f t="shared" si="66"/>
        <v>0</v>
      </c>
      <c r="AC25" s="2">
        <f t="shared" si="67"/>
        <v>0</v>
      </c>
      <c r="AD25" s="3">
        <f t="shared" si="34"/>
        <v>0</v>
      </c>
      <c r="AE25" s="17"/>
      <c r="AF25" s="1" t="str">
        <f t="shared" si="68"/>
        <v/>
      </c>
      <c r="AG25" s="1" t="str">
        <f>IF(Instructions!$J$10&gt;1,IF(BH25&gt;$AU$5,"",MATCH(2,BA25:BF25,0)),"")</f>
        <v/>
      </c>
      <c r="AH25" s="1" t="str">
        <f>IF(Instructions!$J$10&gt;2,IF(BH25&gt;$AV$5,"",MATCH(3,BA25:BF25,0)),"")</f>
        <v/>
      </c>
      <c r="AI25" s="1" t="str">
        <f>IF(Instructions!$J$10&gt;3,IF(BH25&gt;$AW$5,"",MATCH(4,BA25:BF25,0)),"")</f>
        <v/>
      </c>
      <c r="AJ25" s="1" t="str">
        <f>IF(Instructions!$J$10&gt;4,IF(BH25&gt;$AX$5,"",MATCH(5,BA25:BF25,0)),"")</f>
        <v/>
      </c>
      <c r="AK25" s="3" t="str">
        <f>IF(Instructions!$J$10&gt;5,IF(BH25&gt;0,"",MATCH(6,BA25:BF25,0)),"")</f>
        <v/>
      </c>
      <c r="AL25" s="3" t="str">
        <f t="shared" si="69"/>
        <v>1, 2, 3, 4, 5, 6</v>
      </c>
      <c r="AM25" s="17" t="str">
        <f t="shared" si="38"/>
        <v/>
      </c>
      <c r="AN25" s="3">
        <f t="shared" si="39"/>
        <v>0</v>
      </c>
      <c r="AO25" s="3" t="e">
        <f t="shared" si="40"/>
        <v>#REF!</v>
      </c>
      <c r="AQ25" s="20"/>
      <c r="AS25" s="22">
        <f t="shared" si="41"/>
        <v>999</v>
      </c>
      <c r="AT25" s="22">
        <f t="shared" si="42"/>
        <v>999</v>
      </c>
      <c r="AU25" s="22">
        <f t="shared" si="43"/>
        <v>999</v>
      </c>
      <c r="AV25" s="22">
        <f t="shared" si="44"/>
        <v>999</v>
      </c>
      <c r="AW25" s="22">
        <f t="shared" si="45"/>
        <v>999</v>
      </c>
      <c r="AX25" s="22">
        <f t="shared" si="46"/>
        <v>999</v>
      </c>
      <c r="BA25" s="15">
        <f t="shared" si="47"/>
        <v>0</v>
      </c>
      <c r="BB25" s="15">
        <f t="shared" si="48"/>
        <v>0</v>
      </c>
      <c r="BC25" s="15">
        <f t="shared" si="49"/>
        <v>0</v>
      </c>
      <c r="BD25" s="15">
        <f t="shared" si="50"/>
        <v>0</v>
      </c>
      <c r="BE25" s="15">
        <f t="shared" si="51"/>
        <v>0</v>
      </c>
      <c r="BF25" s="15">
        <f t="shared" si="52"/>
        <v>0</v>
      </c>
      <c r="BG25" s="15">
        <f>SUM(6-Instructions!$J$10)</f>
        <v>1</v>
      </c>
      <c r="BH25" s="15">
        <f t="shared" si="53"/>
        <v>5</v>
      </c>
      <c r="BI25" s="15">
        <f t="shared" si="54"/>
        <v>15</v>
      </c>
      <c r="BJ25" s="15">
        <f t="shared" si="55"/>
        <v>15</v>
      </c>
      <c r="BL25" s="15">
        <f>'Lane 1'!U33</f>
        <v>0</v>
      </c>
      <c r="BM25" s="15">
        <f>'Lane 2'!U33</f>
        <v>0</v>
      </c>
      <c r="BN25" s="15">
        <f>'Lane 3'!U33</f>
        <v>0</v>
      </c>
      <c r="BO25" s="15">
        <f>'Lane 4'!U33</f>
        <v>0</v>
      </c>
      <c r="BP25" s="15">
        <f>'Lane 5'!U33</f>
        <v>0</v>
      </c>
      <c r="BQ25" s="15">
        <f>'Lane 6'!U33</f>
        <v>0</v>
      </c>
    </row>
    <row r="26" spans="1:69" x14ac:dyDescent="0.2">
      <c r="A26" s="1">
        <v>20</v>
      </c>
      <c r="B26" s="2" t="s">
        <v>201</v>
      </c>
      <c r="C26" s="1" t="s">
        <v>24</v>
      </c>
      <c r="D26" s="1" t="s">
        <v>28</v>
      </c>
      <c r="E26" s="1" t="s">
        <v>32</v>
      </c>
      <c r="F26" s="8" t="s">
        <v>214</v>
      </c>
      <c r="G26" s="4" t="s">
        <v>179</v>
      </c>
      <c r="H26" s="2">
        <f t="shared" ref="H26:H59" si="70">IF(AS26=999,0,RANK(AS26,$AS26:$AX26,1))</f>
        <v>0</v>
      </c>
      <c r="I26" s="2">
        <f t="shared" ref="I26:I59" si="71">HLOOKUP(H26,$AR$4:$AY$5,2,FALSE)</f>
        <v>0</v>
      </c>
      <c r="J26" s="3">
        <f t="shared" si="29"/>
        <v>0</v>
      </c>
      <c r="K26" s="4" t="s">
        <v>179</v>
      </c>
      <c r="L26" s="2">
        <f t="shared" ref="L26:L59" si="72">IF(AT26=999,0,RANK(AT26,$AS26:$AX26,1))</f>
        <v>0</v>
      </c>
      <c r="M26" s="2">
        <f t="shared" ref="M26:M59" si="73">HLOOKUP(L26,$AR$4:$AY$5,2,FALSE)</f>
        <v>0</v>
      </c>
      <c r="N26" s="3">
        <f t="shared" si="30"/>
        <v>0</v>
      </c>
      <c r="O26" s="4" t="s">
        <v>179</v>
      </c>
      <c r="P26" s="2">
        <f t="shared" ref="P26:P59" si="74">IF(AU26=999,0,RANK(AU26,$AS26:$AX26,1))</f>
        <v>0</v>
      </c>
      <c r="Q26" s="2">
        <f t="shared" ref="Q26:Q59" si="75">HLOOKUP(P26,$AR$4:$AY$5,2,FALSE)</f>
        <v>0</v>
      </c>
      <c r="R26" s="3">
        <f t="shared" si="31"/>
        <v>0</v>
      </c>
      <c r="S26" s="4" t="s">
        <v>179</v>
      </c>
      <c r="T26" s="2">
        <f t="shared" ref="T26:T59" si="76">IF(AV26=999,0,RANK(AV26,$AS26:$AX26,1))</f>
        <v>0</v>
      </c>
      <c r="U26" s="2">
        <f t="shared" ref="U26:U59" si="77">HLOOKUP(T26,$AR$4:$AY$5,2,FALSE)</f>
        <v>0</v>
      </c>
      <c r="V26" s="3">
        <f t="shared" si="32"/>
        <v>0</v>
      </c>
      <c r="W26" s="4" t="s">
        <v>179</v>
      </c>
      <c r="X26" s="2">
        <f t="shared" ref="X26:X59" si="78">IF(AW26=999,0,RANK(AW26,$AS26:$AX26,1))</f>
        <v>0</v>
      </c>
      <c r="Y26" s="2">
        <f t="shared" ref="Y26:Y59" si="79">HLOOKUP(X26,$AR$4:$AY$5,2,FALSE)</f>
        <v>0</v>
      </c>
      <c r="Z26" s="3">
        <f t="shared" si="33"/>
        <v>0</v>
      </c>
      <c r="AA26" s="4" t="s">
        <v>179</v>
      </c>
      <c r="AB26" s="2">
        <f t="shared" ref="AB26:AB59" si="80">IF(AX26=999,0,RANK(AX26,$AS26:$AX26,1))</f>
        <v>0</v>
      </c>
      <c r="AC26" s="2">
        <f t="shared" ref="AC26:AC59" si="81">HLOOKUP(AB26,$AR$4:$AY$5,2,FALSE)</f>
        <v>0</v>
      </c>
      <c r="AD26" s="3">
        <f t="shared" si="34"/>
        <v>0</v>
      </c>
      <c r="AE26" s="17"/>
      <c r="AF26" s="1" t="str">
        <f t="shared" si="68"/>
        <v/>
      </c>
      <c r="AG26" s="1" t="str">
        <f>IF(Instructions!$J$10&gt;1,IF(BH26&gt;$AU$5,"",MATCH(2,BA26:BF26,0)),"")</f>
        <v/>
      </c>
      <c r="AH26" s="1" t="str">
        <f>IF(Instructions!$J$10&gt;2,IF(BH26&gt;$AV$5,"",MATCH(3,BA26:BF26,0)),"")</f>
        <v/>
      </c>
      <c r="AI26" s="1" t="str">
        <f>IF(Instructions!$J$10&gt;3,IF(BH26&gt;$AW$5,"",MATCH(4,BA26:BF26,0)),"")</f>
        <v/>
      </c>
      <c r="AJ26" s="1" t="str">
        <f>IF(Instructions!$J$10&gt;4,IF(BH26&gt;$AX$5,"",MATCH(5,BA26:BF26,0)),"")</f>
        <v/>
      </c>
      <c r="AK26" s="3" t="str">
        <f>IF(Instructions!$J$10&gt;5,IF(BH26&gt;0,"",MATCH(6,BA26:BF26,0)),"")</f>
        <v/>
      </c>
      <c r="AL26" s="3" t="str">
        <f t="shared" si="69"/>
        <v>1, 2, 3, 4, 5, 6</v>
      </c>
      <c r="AM26" s="17" t="str">
        <f t="shared" si="38"/>
        <v/>
      </c>
      <c r="AN26" s="3">
        <f t="shared" si="39"/>
        <v>0</v>
      </c>
      <c r="AO26" s="3" t="e">
        <f t="shared" si="40"/>
        <v>#REF!</v>
      </c>
      <c r="AQ26" s="20"/>
      <c r="AS26" s="22">
        <f t="shared" si="41"/>
        <v>999</v>
      </c>
      <c r="AT26" s="22">
        <f t="shared" si="42"/>
        <v>999</v>
      </c>
      <c r="AU26" s="22">
        <f t="shared" si="43"/>
        <v>999</v>
      </c>
      <c r="AV26" s="22">
        <f t="shared" si="44"/>
        <v>999</v>
      </c>
      <c r="AW26" s="22">
        <f t="shared" si="45"/>
        <v>999</v>
      </c>
      <c r="AX26" s="22">
        <f t="shared" si="46"/>
        <v>999</v>
      </c>
      <c r="BA26" s="15">
        <f t="shared" si="47"/>
        <v>0</v>
      </c>
      <c r="BB26" s="15">
        <f t="shared" si="48"/>
        <v>0</v>
      </c>
      <c r="BC26" s="15">
        <f t="shared" si="49"/>
        <v>0</v>
      </c>
      <c r="BD26" s="15">
        <f t="shared" si="50"/>
        <v>0</v>
      </c>
      <c r="BE26" s="15">
        <f t="shared" si="51"/>
        <v>0</v>
      </c>
      <c r="BF26" s="15">
        <f t="shared" si="52"/>
        <v>0</v>
      </c>
      <c r="BG26" s="15">
        <f>SUM(6-Instructions!$J$10)</f>
        <v>1</v>
      </c>
      <c r="BH26" s="15">
        <f t="shared" si="53"/>
        <v>5</v>
      </c>
      <c r="BI26" s="15">
        <f t="shared" si="54"/>
        <v>15</v>
      </c>
      <c r="BJ26" s="15">
        <f t="shared" si="55"/>
        <v>15</v>
      </c>
      <c r="BL26" s="15">
        <f>'Lane 1'!U34</f>
        <v>0</v>
      </c>
      <c r="BM26" s="15">
        <f>'Lane 2'!U34</f>
        <v>0</v>
      </c>
      <c r="BN26" s="15">
        <f>'Lane 3'!U34</f>
        <v>0</v>
      </c>
      <c r="BO26" s="15">
        <f>'Lane 4'!U34</f>
        <v>0</v>
      </c>
      <c r="BP26" s="15">
        <f>'Lane 5'!U34</f>
        <v>0</v>
      </c>
      <c r="BQ26" s="15">
        <f>'Lane 6'!U34</f>
        <v>0</v>
      </c>
    </row>
    <row r="27" spans="1:69" x14ac:dyDescent="0.2">
      <c r="A27" s="1">
        <v>21</v>
      </c>
      <c r="B27" s="2" t="s">
        <v>201</v>
      </c>
      <c r="C27" s="1" t="s">
        <v>34</v>
      </c>
      <c r="D27" s="1" t="s">
        <v>25</v>
      </c>
      <c r="E27" s="5" t="s">
        <v>26</v>
      </c>
      <c r="F27" s="6" t="s">
        <v>213</v>
      </c>
      <c r="G27" s="4" t="s">
        <v>179</v>
      </c>
      <c r="H27" s="2">
        <f t="shared" si="70"/>
        <v>0</v>
      </c>
      <c r="I27" s="2">
        <f t="shared" si="71"/>
        <v>0</v>
      </c>
      <c r="J27" s="3">
        <f t="shared" si="29"/>
        <v>0</v>
      </c>
      <c r="K27" s="4" t="s">
        <v>179</v>
      </c>
      <c r="L27" s="2">
        <f t="shared" si="72"/>
        <v>0</v>
      </c>
      <c r="M27" s="2">
        <f t="shared" si="73"/>
        <v>0</v>
      </c>
      <c r="N27" s="3">
        <f t="shared" si="30"/>
        <v>0</v>
      </c>
      <c r="O27" s="4" t="s">
        <v>179</v>
      </c>
      <c r="P27" s="2">
        <f t="shared" si="74"/>
        <v>0</v>
      </c>
      <c r="Q27" s="2">
        <f t="shared" si="75"/>
        <v>0</v>
      </c>
      <c r="R27" s="3">
        <f t="shared" si="31"/>
        <v>0</v>
      </c>
      <c r="S27" s="4" t="s">
        <v>179</v>
      </c>
      <c r="T27" s="2">
        <f t="shared" si="76"/>
        <v>0</v>
      </c>
      <c r="U27" s="2">
        <f t="shared" si="77"/>
        <v>0</v>
      </c>
      <c r="V27" s="3">
        <f t="shared" si="32"/>
        <v>0</v>
      </c>
      <c r="W27" s="4" t="s">
        <v>179</v>
      </c>
      <c r="X27" s="2">
        <f t="shared" si="78"/>
        <v>0</v>
      </c>
      <c r="Y27" s="2">
        <f t="shared" si="79"/>
        <v>0</v>
      </c>
      <c r="Z27" s="3">
        <f t="shared" si="33"/>
        <v>0</v>
      </c>
      <c r="AA27" s="4" t="s">
        <v>179</v>
      </c>
      <c r="AB27" s="2">
        <f t="shared" si="80"/>
        <v>0</v>
      </c>
      <c r="AC27" s="2">
        <f t="shared" si="81"/>
        <v>0</v>
      </c>
      <c r="AD27" s="3">
        <f t="shared" si="34"/>
        <v>0</v>
      </c>
      <c r="AE27" s="17"/>
      <c r="AF27" s="1" t="str">
        <f t="shared" si="68"/>
        <v/>
      </c>
      <c r="AG27" s="1" t="str">
        <f>IF(Instructions!$J$10&gt;1,IF(BH27&gt;$AU$5,"",MATCH(2,BA27:BF27,0)),"")</f>
        <v/>
      </c>
      <c r="AH27" s="1" t="str">
        <f>IF(Instructions!$J$10&gt;2,IF(BH27&gt;$AV$5,"",MATCH(3,BA27:BF27,0)),"")</f>
        <v/>
      </c>
      <c r="AI27" s="1" t="str">
        <f>IF(Instructions!$J$10&gt;3,IF(BH27&gt;$AW$5,"",MATCH(4,BA27:BF27,0)),"")</f>
        <v/>
      </c>
      <c r="AJ27" s="1" t="str">
        <f>IF(Instructions!$J$10&gt;4,IF(BH27&gt;$AX$5,"",MATCH(5,BA27:BF27,0)),"")</f>
        <v/>
      </c>
      <c r="AK27" s="3" t="str">
        <f>IF(Instructions!$J$10&gt;5,IF(BH27&gt;0,"",MATCH(6,BA27:BF27,0)),"")</f>
        <v/>
      </c>
      <c r="AL27" s="3" t="str">
        <f t="shared" si="69"/>
        <v>1, 2, 3, 4, 5, 6</v>
      </c>
      <c r="AM27" s="17" t="str">
        <f t="shared" si="38"/>
        <v/>
      </c>
      <c r="AN27" s="3">
        <f t="shared" si="39"/>
        <v>0</v>
      </c>
      <c r="AO27" s="3" t="e">
        <f t="shared" si="40"/>
        <v>#REF!</v>
      </c>
      <c r="AQ27" s="20"/>
      <c r="AS27" s="22">
        <f t="shared" si="41"/>
        <v>999</v>
      </c>
      <c r="AT27" s="22">
        <f t="shared" si="42"/>
        <v>999</v>
      </c>
      <c r="AU27" s="22">
        <f t="shared" si="43"/>
        <v>999</v>
      </c>
      <c r="AV27" s="22">
        <f t="shared" si="44"/>
        <v>999</v>
      </c>
      <c r="AW27" s="22">
        <f t="shared" si="45"/>
        <v>999</v>
      </c>
      <c r="AX27" s="22">
        <f t="shared" si="46"/>
        <v>999</v>
      </c>
      <c r="BA27" s="15">
        <f t="shared" si="47"/>
        <v>0</v>
      </c>
      <c r="BB27" s="15">
        <f t="shared" si="48"/>
        <v>0</v>
      </c>
      <c r="BC27" s="15">
        <f t="shared" si="49"/>
        <v>0</v>
      </c>
      <c r="BD27" s="15">
        <f t="shared" si="50"/>
        <v>0</v>
      </c>
      <c r="BE27" s="15">
        <f t="shared" si="51"/>
        <v>0</v>
      </c>
      <c r="BF27" s="15">
        <f t="shared" si="52"/>
        <v>0</v>
      </c>
      <c r="BG27" s="15">
        <f>SUM(6-Instructions!$J$10)</f>
        <v>1</v>
      </c>
      <c r="BH27" s="15">
        <f t="shared" si="53"/>
        <v>5</v>
      </c>
      <c r="BI27" s="15">
        <f t="shared" si="54"/>
        <v>15</v>
      </c>
      <c r="BJ27" s="15">
        <f t="shared" si="55"/>
        <v>15</v>
      </c>
      <c r="BL27" s="15">
        <f>'Lane 1'!U35</f>
        <v>0</v>
      </c>
      <c r="BM27" s="15">
        <f>'Lane 2'!U35</f>
        <v>0</v>
      </c>
      <c r="BN27" s="15">
        <f>'Lane 3'!U35</f>
        <v>0</v>
      </c>
      <c r="BO27" s="15">
        <f>'Lane 4'!U35</f>
        <v>0</v>
      </c>
      <c r="BP27" s="15">
        <f>'Lane 5'!U35</f>
        <v>0</v>
      </c>
      <c r="BQ27" s="15">
        <f>'Lane 6'!U35</f>
        <v>0</v>
      </c>
    </row>
    <row r="28" spans="1:69" x14ac:dyDescent="0.2">
      <c r="A28" s="1">
        <v>22</v>
      </c>
      <c r="B28" s="2" t="s">
        <v>201</v>
      </c>
      <c r="C28" s="1" t="s">
        <v>34</v>
      </c>
      <c r="D28" s="1" t="s">
        <v>25</v>
      </c>
      <c r="E28" s="1" t="s">
        <v>26</v>
      </c>
      <c r="F28" s="8" t="s">
        <v>214</v>
      </c>
      <c r="G28" s="4" t="s">
        <v>179</v>
      </c>
      <c r="H28" s="2">
        <f t="shared" si="70"/>
        <v>0</v>
      </c>
      <c r="I28" s="2">
        <f t="shared" si="71"/>
        <v>0</v>
      </c>
      <c r="J28" s="3">
        <f t="shared" si="29"/>
        <v>0</v>
      </c>
      <c r="K28" s="4" t="s">
        <v>179</v>
      </c>
      <c r="L28" s="2">
        <f t="shared" si="72"/>
        <v>0</v>
      </c>
      <c r="M28" s="2">
        <f t="shared" si="73"/>
        <v>0</v>
      </c>
      <c r="N28" s="3">
        <f t="shared" si="30"/>
        <v>0</v>
      </c>
      <c r="O28" s="4" t="s">
        <v>179</v>
      </c>
      <c r="P28" s="2">
        <f t="shared" si="74"/>
        <v>0</v>
      </c>
      <c r="Q28" s="2">
        <f t="shared" si="75"/>
        <v>0</v>
      </c>
      <c r="R28" s="3">
        <f t="shared" si="31"/>
        <v>0</v>
      </c>
      <c r="S28" s="4" t="s">
        <v>179</v>
      </c>
      <c r="T28" s="2">
        <f t="shared" si="76"/>
        <v>0</v>
      </c>
      <c r="U28" s="2">
        <f t="shared" si="77"/>
        <v>0</v>
      </c>
      <c r="V28" s="3">
        <f t="shared" si="32"/>
        <v>0</v>
      </c>
      <c r="W28" s="4" t="s">
        <v>179</v>
      </c>
      <c r="X28" s="2">
        <f t="shared" si="78"/>
        <v>0</v>
      </c>
      <c r="Y28" s="2">
        <f t="shared" si="79"/>
        <v>0</v>
      </c>
      <c r="Z28" s="3">
        <f t="shared" si="33"/>
        <v>0</v>
      </c>
      <c r="AA28" s="4" t="s">
        <v>179</v>
      </c>
      <c r="AB28" s="2">
        <f t="shared" si="80"/>
        <v>0</v>
      </c>
      <c r="AC28" s="2">
        <f t="shared" si="81"/>
        <v>0</v>
      </c>
      <c r="AD28" s="3">
        <f t="shared" si="34"/>
        <v>0</v>
      </c>
      <c r="AE28" s="17"/>
      <c r="AF28" s="1" t="str">
        <f t="shared" si="68"/>
        <v/>
      </c>
      <c r="AG28" s="1" t="str">
        <f>IF(Instructions!$J$10&gt;1,IF(BH28&gt;$AU$5,"",MATCH(2,BA28:BF28,0)),"")</f>
        <v/>
      </c>
      <c r="AH28" s="1" t="str">
        <f>IF(Instructions!$J$10&gt;2,IF(BH28&gt;$AV$5,"",MATCH(3,BA28:BF28,0)),"")</f>
        <v/>
      </c>
      <c r="AI28" s="1" t="str">
        <f>IF(Instructions!$J$10&gt;3,IF(BH28&gt;$AW$5,"",MATCH(4,BA28:BF28,0)),"")</f>
        <v/>
      </c>
      <c r="AJ28" s="1" t="str">
        <f>IF(Instructions!$J$10&gt;4,IF(BH28&gt;$AX$5,"",MATCH(5,BA28:BF28,0)),"")</f>
        <v/>
      </c>
      <c r="AK28" s="3" t="str">
        <f>IF(Instructions!$J$10&gt;5,IF(BH28&gt;0,"",MATCH(6,BA28:BF28,0)),"")</f>
        <v/>
      </c>
      <c r="AL28" s="3" t="str">
        <f t="shared" si="69"/>
        <v>1, 2, 3, 4, 5, 6</v>
      </c>
      <c r="AM28" s="17" t="str">
        <f t="shared" si="38"/>
        <v/>
      </c>
      <c r="AN28" s="3">
        <f t="shared" si="39"/>
        <v>0</v>
      </c>
      <c r="AO28" s="3" t="e">
        <f t="shared" si="40"/>
        <v>#REF!</v>
      </c>
      <c r="AQ28" s="20"/>
      <c r="AS28" s="22">
        <f t="shared" si="41"/>
        <v>999</v>
      </c>
      <c r="AT28" s="22">
        <f t="shared" si="42"/>
        <v>999</v>
      </c>
      <c r="AU28" s="22">
        <f t="shared" si="43"/>
        <v>999</v>
      </c>
      <c r="AV28" s="22">
        <f t="shared" si="44"/>
        <v>999</v>
      </c>
      <c r="AW28" s="22">
        <f t="shared" si="45"/>
        <v>999</v>
      </c>
      <c r="AX28" s="22">
        <f t="shared" si="46"/>
        <v>999</v>
      </c>
      <c r="BA28" s="15">
        <f t="shared" si="47"/>
        <v>0</v>
      </c>
      <c r="BB28" s="15">
        <f t="shared" si="48"/>
        <v>0</v>
      </c>
      <c r="BC28" s="15">
        <f t="shared" si="49"/>
        <v>0</v>
      </c>
      <c r="BD28" s="15">
        <f t="shared" si="50"/>
        <v>0</v>
      </c>
      <c r="BE28" s="15">
        <f t="shared" si="51"/>
        <v>0</v>
      </c>
      <c r="BF28" s="15">
        <f t="shared" si="52"/>
        <v>0</v>
      </c>
      <c r="BG28" s="15">
        <f>SUM(6-Instructions!$J$10)</f>
        <v>1</v>
      </c>
      <c r="BH28" s="15">
        <f t="shared" si="53"/>
        <v>5</v>
      </c>
      <c r="BI28" s="15">
        <f t="shared" si="54"/>
        <v>15</v>
      </c>
      <c r="BJ28" s="15">
        <f t="shared" si="55"/>
        <v>15</v>
      </c>
      <c r="BL28" s="15">
        <f>'Lane 1'!U36</f>
        <v>0</v>
      </c>
      <c r="BM28" s="15">
        <f>'Lane 2'!U36</f>
        <v>0</v>
      </c>
      <c r="BN28" s="15">
        <f>'Lane 3'!U36</f>
        <v>0</v>
      </c>
      <c r="BO28" s="15">
        <f>'Lane 4'!U36</f>
        <v>0</v>
      </c>
      <c r="BP28" s="15">
        <f>'Lane 5'!U36</f>
        <v>0</v>
      </c>
      <c r="BQ28" s="15">
        <f>'Lane 6'!U36</f>
        <v>0</v>
      </c>
    </row>
    <row r="29" spans="1:69" x14ac:dyDescent="0.2">
      <c r="A29" s="1">
        <v>23</v>
      </c>
      <c r="B29" s="2" t="s">
        <v>201</v>
      </c>
      <c r="C29" s="1" t="s">
        <v>31</v>
      </c>
      <c r="D29" s="1" t="s">
        <v>25</v>
      </c>
      <c r="E29" s="5" t="s">
        <v>27</v>
      </c>
      <c r="F29" s="6" t="s">
        <v>213</v>
      </c>
      <c r="G29" s="4" t="s">
        <v>179</v>
      </c>
      <c r="H29" s="2">
        <f t="shared" si="70"/>
        <v>0</v>
      </c>
      <c r="I29" s="2">
        <f t="shared" si="71"/>
        <v>0</v>
      </c>
      <c r="J29" s="3">
        <f t="shared" si="29"/>
        <v>0</v>
      </c>
      <c r="K29" s="4" t="s">
        <v>179</v>
      </c>
      <c r="L29" s="2">
        <f t="shared" si="72"/>
        <v>0</v>
      </c>
      <c r="M29" s="2">
        <f t="shared" si="73"/>
        <v>0</v>
      </c>
      <c r="N29" s="3">
        <f t="shared" si="30"/>
        <v>0</v>
      </c>
      <c r="O29" s="4" t="s">
        <v>179</v>
      </c>
      <c r="P29" s="2">
        <f t="shared" si="74"/>
        <v>0</v>
      </c>
      <c r="Q29" s="2">
        <f t="shared" si="75"/>
        <v>0</v>
      </c>
      <c r="R29" s="3">
        <f t="shared" si="31"/>
        <v>0</v>
      </c>
      <c r="S29" s="4" t="s">
        <v>179</v>
      </c>
      <c r="T29" s="2">
        <f t="shared" si="76"/>
        <v>0</v>
      </c>
      <c r="U29" s="2">
        <f t="shared" si="77"/>
        <v>0</v>
      </c>
      <c r="V29" s="3">
        <f t="shared" si="32"/>
        <v>0</v>
      </c>
      <c r="W29" s="4" t="s">
        <v>179</v>
      </c>
      <c r="X29" s="2">
        <f t="shared" si="78"/>
        <v>0</v>
      </c>
      <c r="Y29" s="2">
        <f t="shared" si="79"/>
        <v>0</v>
      </c>
      <c r="Z29" s="3">
        <f t="shared" si="33"/>
        <v>0</v>
      </c>
      <c r="AA29" s="4" t="s">
        <v>179</v>
      </c>
      <c r="AB29" s="2">
        <f t="shared" si="80"/>
        <v>0</v>
      </c>
      <c r="AC29" s="2">
        <f t="shared" si="81"/>
        <v>0</v>
      </c>
      <c r="AD29" s="3">
        <f t="shared" si="34"/>
        <v>0</v>
      </c>
      <c r="AE29" s="17"/>
      <c r="AF29" s="1" t="str">
        <f t="shared" si="68"/>
        <v/>
      </c>
      <c r="AG29" s="1" t="str">
        <f>IF(Instructions!$J$10&gt;1,IF(BH29&gt;$AU$5,"",MATCH(2,BA29:BF29,0)),"")</f>
        <v/>
      </c>
      <c r="AH29" s="1" t="str">
        <f>IF(Instructions!$J$10&gt;2,IF(BH29&gt;$AV$5,"",MATCH(3,BA29:BF29,0)),"")</f>
        <v/>
      </c>
      <c r="AI29" s="1" t="str">
        <f>IF(Instructions!$J$10&gt;3,IF(BH29&gt;$AW$5,"",MATCH(4,BA29:BF29,0)),"")</f>
        <v/>
      </c>
      <c r="AJ29" s="1" t="str">
        <f>IF(Instructions!$J$10&gt;4,IF(BH29&gt;$AX$5,"",MATCH(5,BA29:BF29,0)),"")</f>
        <v/>
      </c>
      <c r="AK29" s="3" t="str">
        <f>IF(Instructions!$J$10&gt;5,IF(BH29&gt;0,"",MATCH(6,BA29:BF29,0)),"")</f>
        <v/>
      </c>
      <c r="AL29" s="3" t="str">
        <f t="shared" si="69"/>
        <v>1, 2, 3, 4, 5, 6</v>
      </c>
      <c r="AM29" s="17" t="str">
        <f t="shared" si="38"/>
        <v/>
      </c>
      <c r="AN29" s="3">
        <f t="shared" si="39"/>
        <v>0</v>
      </c>
      <c r="AO29" s="3" t="e">
        <f t="shared" si="40"/>
        <v>#REF!</v>
      </c>
      <c r="AQ29" s="20"/>
      <c r="AS29" s="22">
        <f t="shared" si="41"/>
        <v>999</v>
      </c>
      <c r="AT29" s="22">
        <f t="shared" si="42"/>
        <v>999</v>
      </c>
      <c r="AU29" s="22">
        <f t="shared" si="43"/>
        <v>999</v>
      </c>
      <c r="AV29" s="22">
        <f t="shared" si="44"/>
        <v>999</v>
      </c>
      <c r="AW29" s="22">
        <f t="shared" si="45"/>
        <v>999</v>
      </c>
      <c r="AX29" s="22">
        <f t="shared" si="46"/>
        <v>999</v>
      </c>
      <c r="BA29" s="15">
        <f t="shared" si="47"/>
        <v>0</v>
      </c>
      <c r="BB29" s="15">
        <f t="shared" si="48"/>
        <v>0</v>
      </c>
      <c r="BC29" s="15">
        <f t="shared" si="49"/>
        <v>0</v>
      </c>
      <c r="BD29" s="15">
        <f t="shared" si="50"/>
        <v>0</v>
      </c>
      <c r="BE29" s="15">
        <f t="shared" si="51"/>
        <v>0</v>
      </c>
      <c r="BF29" s="15">
        <f t="shared" si="52"/>
        <v>0</v>
      </c>
      <c r="BG29" s="15">
        <f>SUM(6-Instructions!$J$10)</f>
        <v>1</v>
      </c>
      <c r="BH29" s="15">
        <f t="shared" si="53"/>
        <v>5</v>
      </c>
      <c r="BI29" s="15">
        <f t="shared" si="54"/>
        <v>15</v>
      </c>
      <c r="BJ29" s="15">
        <f t="shared" si="55"/>
        <v>15</v>
      </c>
      <c r="BL29" s="15">
        <f>'Lane 1'!U37</f>
        <v>0</v>
      </c>
      <c r="BM29" s="15">
        <f>'Lane 2'!U37</f>
        <v>0</v>
      </c>
      <c r="BN29" s="15">
        <f>'Lane 3'!U37</f>
        <v>0</v>
      </c>
      <c r="BO29" s="15">
        <f>'Lane 4'!U37</f>
        <v>0</v>
      </c>
      <c r="BP29" s="15">
        <f>'Lane 5'!U37</f>
        <v>0</v>
      </c>
      <c r="BQ29" s="15">
        <f>'Lane 6'!U37</f>
        <v>0</v>
      </c>
    </row>
    <row r="30" spans="1:69" x14ac:dyDescent="0.2">
      <c r="A30" s="1">
        <v>24</v>
      </c>
      <c r="B30" s="2" t="s">
        <v>201</v>
      </c>
      <c r="C30" s="1" t="s">
        <v>31</v>
      </c>
      <c r="D30" s="1" t="s">
        <v>25</v>
      </c>
      <c r="E30" s="1" t="s">
        <v>27</v>
      </c>
      <c r="F30" s="8" t="s">
        <v>214</v>
      </c>
      <c r="G30" s="4" t="s">
        <v>179</v>
      </c>
      <c r="H30" s="2">
        <f t="shared" si="70"/>
        <v>0</v>
      </c>
      <c r="I30" s="2">
        <f t="shared" si="71"/>
        <v>0</v>
      </c>
      <c r="J30" s="3">
        <f t="shared" si="29"/>
        <v>0</v>
      </c>
      <c r="K30" s="4" t="s">
        <v>179</v>
      </c>
      <c r="L30" s="2">
        <f t="shared" si="72"/>
        <v>0</v>
      </c>
      <c r="M30" s="2">
        <f t="shared" si="73"/>
        <v>0</v>
      </c>
      <c r="N30" s="3">
        <f t="shared" si="30"/>
        <v>0</v>
      </c>
      <c r="O30" s="4" t="s">
        <v>179</v>
      </c>
      <c r="P30" s="2">
        <f t="shared" si="74"/>
        <v>0</v>
      </c>
      <c r="Q30" s="2">
        <f t="shared" si="75"/>
        <v>0</v>
      </c>
      <c r="R30" s="3">
        <f t="shared" si="31"/>
        <v>0</v>
      </c>
      <c r="S30" s="4" t="s">
        <v>179</v>
      </c>
      <c r="T30" s="2">
        <f t="shared" si="76"/>
        <v>0</v>
      </c>
      <c r="U30" s="2">
        <f t="shared" si="77"/>
        <v>0</v>
      </c>
      <c r="V30" s="3">
        <f t="shared" si="32"/>
        <v>0</v>
      </c>
      <c r="W30" s="4" t="s">
        <v>179</v>
      </c>
      <c r="X30" s="2">
        <f t="shared" si="78"/>
        <v>0</v>
      </c>
      <c r="Y30" s="2">
        <f t="shared" si="79"/>
        <v>0</v>
      </c>
      <c r="Z30" s="3">
        <f t="shared" si="33"/>
        <v>0</v>
      </c>
      <c r="AA30" s="4" t="s">
        <v>179</v>
      </c>
      <c r="AB30" s="2">
        <f t="shared" si="80"/>
        <v>0</v>
      </c>
      <c r="AC30" s="2">
        <f t="shared" si="81"/>
        <v>0</v>
      </c>
      <c r="AD30" s="3">
        <f t="shared" si="34"/>
        <v>0</v>
      </c>
      <c r="AE30" s="17"/>
      <c r="AF30" s="1" t="str">
        <f t="shared" si="68"/>
        <v/>
      </c>
      <c r="AG30" s="1" t="str">
        <f>IF(Instructions!$J$10&gt;1,IF(BH30&gt;$AU$5,"",MATCH(2,BA30:BF30,0)),"")</f>
        <v/>
      </c>
      <c r="AH30" s="1" t="str">
        <f>IF(Instructions!$J$10&gt;2,IF(BH30&gt;$AV$5,"",MATCH(3,BA30:BF30,0)),"")</f>
        <v/>
      </c>
      <c r="AI30" s="1" t="str">
        <f>IF(Instructions!$J$10&gt;3,IF(BH30&gt;$AW$5,"",MATCH(4,BA30:BF30,0)),"")</f>
        <v/>
      </c>
      <c r="AJ30" s="1" t="str">
        <f>IF(Instructions!$J$10&gt;4,IF(BH30&gt;$AX$5,"",MATCH(5,BA30:BF30,0)),"")</f>
        <v/>
      </c>
      <c r="AK30" s="3" t="str">
        <f>IF(Instructions!$J$10&gt;5,IF(BH30&gt;0,"",MATCH(6,BA30:BF30,0)),"")</f>
        <v/>
      </c>
      <c r="AL30" s="3" t="str">
        <f t="shared" si="69"/>
        <v>1, 2, 3, 4, 5, 6</v>
      </c>
      <c r="AM30" s="17" t="str">
        <f t="shared" si="38"/>
        <v/>
      </c>
      <c r="AN30" s="3">
        <f t="shared" si="39"/>
        <v>0</v>
      </c>
      <c r="AO30" s="3" t="e">
        <f t="shared" si="40"/>
        <v>#REF!</v>
      </c>
      <c r="AQ30" s="20"/>
      <c r="AS30" s="22">
        <f t="shared" si="41"/>
        <v>999</v>
      </c>
      <c r="AT30" s="22">
        <f t="shared" si="42"/>
        <v>999</v>
      </c>
      <c r="AU30" s="22">
        <f t="shared" si="43"/>
        <v>999</v>
      </c>
      <c r="AV30" s="22">
        <f t="shared" si="44"/>
        <v>999</v>
      </c>
      <c r="AW30" s="22">
        <f t="shared" si="45"/>
        <v>999</v>
      </c>
      <c r="AX30" s="22">
        <f t="shared" si="46"/>
        <v>999</v>
      </c>
      <c r="BA30" s="15">
        <f t="shared" si="47"/>
        <v>0</v>
      </c>
      <c r="BB30" s="15">
        <f t="shared" si="48"/>
        <v>0</v>
      </c>
      <c r="BC30" s="15">
        <f t="shared" si="49"/>
        <v>0</v>
      </c>
      <c r="BD30" s="15">
        <f t="shared" si="50"/>
        <v>0</v>
      </c>
      <c r="BE30" s="15">
        <f t="shared" si="51"/>
        <v>0</v>
      </c>
      <c r="BF30" s="15">
        <f t="shared" si="52"/>
        <v>0</v>
      </c>
      <c r="BG30" s="15">
        <f>SUM(6-Instructions!$J$10)</f>
        <v>1</v>
      </c>
      <c r="BH30" s="15">
        <f t="shared" si="53"/>
        <v>5</v>
      </c>
      <c r="BI30" s="15">
        <f t="shared" si="54"/>
        <v>15</v>
      </c>
      <c r="BJ30" s="15">
        <f t="shared" si="55"/>
        <v>15</v>
      </c>
      <c r="BL30" s="15">
        <f>'Lane 1'!U38</f>
        <v>0</v>
      </c>
      <c r="BM30" s="15">
        <f>'Lane 2'!U38</f>
        <v>0</v>
      </c>
      <c r="BN30" s="15">
        <f>'Lane 3'!U38</f>
        <v>0</v>
      </c>
      <c r="BO30" s="15">
        <f>'Lane 4'!U38</f>
        <v>0</v>
      </c>
      <c r="BP30" s="15">
        <f>'Lane 5'!U38</f>
        <v>0</v>
      </c>
      <c r="BQ30" s="15">
        <f>'Lane 6'!U38</f>
        <v>0</v>
      </c>
    </row>
    <row r="31" spans="1:69" x14ac:dyDescent="0.2">
      <c r="A31" s="1">
        <v>25</v>
      </c>
      <c r="B31" s="2" t="s">
        <v>201</v>
      </c>
      <c r="C31" s="1" t="s">
        <v>35</v>
      </c>
      <c r="D31" s="1" t="s">
        <v>28</v>
      </c>
      <c r="E31" s="5" t="s">
        <v>26</v>
      </c>
      <c r="F31" s="6" t="s">
        <v>213</v>
      </c>
      <c r="G31" s="4" t="s">
        <v>179</v>
      </c>
      <c r="H31" s="2">
        <f t="shared" si="70"/>
        <v>0</v>
      </c>
      <c r="I31" s="2">
        <f t="shared" si="71"/>
        <v>0</v>
      </c>
      <c r="J31" s="3">
        <f t="shared" si="29"/>
        <v>0</v>
      </c>
      <c r="K31" s="4" t="s">
        <v>179</v>
      </c>
      <c r="L31" s="2">
        <f t="shared" si="72"/>
        <v>0</v>
      </c>
      <c r="M31" s="2">
        <f t="shared" si="73"/>
        <v>0</v>
      </c>
      <c r="N31" s="3">
        <f t="shared" si="30"/>
        <v>0</v>
      </c>
      <c r="O31" s="4" t="s">
        <v>179</v>
      </c>
      <c r="P31" s="2">
        <f t="shared" si="74"/>
        <v>0</v>
      </c>
      <c r="Q31" s="2">
        <f t="shared" si="75"/>
        <v>0</v>
      </c>
      <c r="R31" s="3">
        <f t="shared" si="31"/>
        <v>0</v>
      </c>
      <c r="S31" s="4" t="s">
        <v>179</v>
      </c>
      <c r="T31" s="2">
        <f t="shared" si="76"/>
        <v>0</v>
      </c>
      <c r="U31" s="2">
        <f t="shared" si="77"/>
        <v>0</v>
      </c>
      <c r="V31" s="3">
        <f t="shared" si="32"/>
        <v>0</v>
      </c>
      <c r="W31" s="4" t="s">
        <v>179</v>
      </c>
      <c r="X31" s="2">
        <f t="shared" si="78"/>
        <v>0</v>
      </c>
      <c r="Y31" s="2">
        <f t="shared" si="79"/>
        <v>0</v>
      </c>
      <c r="Z31" s="3">
        <f t="shared" si="33"/>
        <v>0</v>
      </c>
      <c r="AA31" s="4" t="s">
        <v>179</v>
      </c>
      <c r="AB31" s="2">
        <f t="shared" si="80"/>
        <v>0</v>
      </c>
      <c r="AC31" s="2">
        <f t="shared" si="81"/>
        <v>0</v>
      </c>
      <c r="AD31" s="3">
        <f t="shared" si="34"/>
        <v>0</v>
      </c>
      <c r="AE31" s="17"/>
      <c r="AF31" s="1" t="str">
        <f t="shared" si="68"/>
        <v/>
      </c>
      <c r="AG31" s="1" t="str">
        <f>IF(Instructions!$J$10&gt;1,IF(BH31&gt;$AU$5,"",MATCH(2,BA31:BF31,0)),"")</f>
        <v/>
      </c>
      <c r="AH31" s="1" t="str">
        <f>IF(Instructions!$J$10&gt;2,IF(BH31&gt;$AV$5,"",MATCH(3,BA31:BF31,0)),"")</f>
        <v/>
      </c>
      <c r="AI31" s="1" t="str">
        <f>IF(Instructions!$J$10&gt;3,IF(BH31&gt;$AW$5,"",MATCH(4,BA31:BF31,0)),"")</f>
        <v/>
      </c>
      <c r="AJ31" s="1" t="str">
        <f>IF(Instructions!$J$10&gt;4,IF(BH31&gt;$AX$5,"",MATCH(5,BA31:BF31,0)),"")</f>
        <v/>
      </c>
      <c r="AK31" s="3" t="str">
        <f>IF(Instructions!$J$10&gt;5,IF(BH31&gt;0,"",MATCH(6,BA31:BF31,0)),"")</f>
        <v/>
      </c>
      <c r="AL31" s="3" t="str">
        <f t="shared" si="69"/>
        <v>1, 2, 3, 4, 5, 6</v>
      </c>
      <c r="AM31" s="17" t="str">
        <f t="shared" si="38"/>
        <v/>
      </c>
      <c r="AN31" s="3">
        <f t="shared" si="39"/>
        <v>0</v>
      </c>
      <c r="AO31" s="3" t="e">
        <f t="shared" si="40"/>
        <v>#REF!</v>
      </c>
      <c r="AQ31" s="20"/>
      <c r="AS31" s="22">
        <f t="shared" si="41"/>
        <v>999</v>
      </c>
      <c r="AT31" s="22">
        <f t="shared" si="42"/>
        <v>999</v>
      </c>
      <c r="AU31" s="22">
        <f t="shared" si="43"/>
        <v>999</v>
      </c>
      <c r="AV31" s="22">
        <f t="shared" si="44"/>
        <v>999</v>
      </c>
      <c r="AW31" s="22">
        <f t="shared" si="45"/>
        <v>999</v>
      </c>
      <c r="AX31" s="22">
        <f t="shared" si="46"/>
        <v>999</v>
      </c>
      <c r="BA31" s="15">
        <f t="shared" si="47"/>
        <v>0</v>
      </c>
      <c r="BB31" s="15">
        <f t="shared" si="48"/>
        <v>0</v>
      </c>
      <c r="BC31" s="15">
        <f t="shared" si="49"/>
        <v>0</v>
      </c>
      <c r="BD31" s="15">
        <f t="shared" si="50"/>
        <v>0</v>
      </c>
      <c r="BE31" s="15">
        <f t="shared" si="51"/>
        <v>0</v>
      </c>
      <c r="BF31" s="15">
        <f t="shared" si="52"/>
        <v>0</v>
      </c>
      <c r="BG31" s="15">
        <f>SUM(6-Instructions!$J$10)</f>
        <v>1</v>
      </c>
      <c r="BH31" s="15">
        <f t="shared" si="53"/>
        <v>5</v>
      </c>
      <c r="BI31" s="15">
        <f t="shared" si="54"/>
        <v>15</v>
      </c>
      <c r="BJ31" s="15">
        <f t="shared" si="55"/>
        <v>15</v>
      </c>
      <c r="BL31" s="15">
        <f>'Lane 1'!U39</f>
        <v>0</v>
      </c>
      <c r="BM31" s="15">
        <f>'Lane 2'!U39</f>
        <v>0</v>
      </c>
      <c r="BN31" s="15">
        <f>'Lane 3'!U39</f>
        <v>0</v>
      </c>
      <c r="BO31" s="15">
        <f>'Lane 4'!U39</f>
        <v>0</v>
      </c>
      <c r="BP31" s="15">
        <f>'Lane 5'!U39</f>
        <v>0</v>
      </c>
      <c r="BQ31" s="15">
        <f>'Lane 6'!U39</f>
        <v>0</v>
      </c>
    </row>
    <row r="32" spans="1:69" x14ac:dyDescent="0.2">
      <c r="A32" s="1">
        <v>26</v>
      </c>
      <c r="B32" s="2" t="s">
        <v>201</v>
      </c>
      <c r="C32" s="1" t="s">
        <v>35</v>
      </c>
      <c r="D32" s="1" t="s">
        <v>28</v>
      </c>
      <c r="E32" s="1" t="s">
        <v>26</v>
      </c>
      <c r="F32" s="8" t="s">
        <v>214</v>
      </c>
      <c r="G32" s="4" t="s">
        <v>179</v>
      </c>
      <c r="H32" s="2">
        <f t="shared" si="70"/>
        <v>0</v>
      </c>
      <c r="I32" s="2">
        <f t="shared" si="71"/>
        <v>0</v>
      </c>
      <c r="J32" s="3">
        <f t="shared" si="29"/>
        <v>0</v>
      </c>
      <c r="K32" s="4" t="s">
        <v>179</v>
      </c>
      <c r="L32" s="2">
        <f t="shared" si="72"/>
        <v>0</v>
      </c>
      <c r="M32" s="2">
        <f t="shared" si="73"/>
        <v>0</v>
      </c>
      <c r="N32" s="3">
        <f t="shared" si="30"/>
        <v>0</v>
      </c>
      <c r="O32" s="4" t="s">
        <v>179</v>
      </c>
      <c r="P32" s="2">
        <f t="shared" si="74"/>
        <v>0</v>
      </c>
      <c r="Q32" s="2">
        <f t="shared" si="75"/>
        <v>0</v>
      </c>
      <c r="R32" s="3">
        <f t="shared" si="31"/>
        <v>0</v>
      </c>
      <c r="S32" s="4" t="s">
        <v>179</v>
      </c>
      <c r="T32" s="2">
        <f t="shared" si="76"/>
        <v>0</v>
      </c>
      <c r="U32" s="2">
        <f t="shared" si="77"/>
        <v>0</v>
      </c>
      <c r="V32" s="3">
        <f t="shared" si="32"/>
        <v>0</v>
      </c>
      <c r="W32" s="4" t="s">
        <v>179</v>
      </c>
      <c r="X32" s="2">
        <f t="shared" si="78"/>
        <v>0</v>
      </c>
      <c r="Y32" s="2">
        <f t="shared" si="79"/>
        <v>0</v>
      </c>
      <c r="Z32" s="3">
        <f t="shared" si="33"/>
        <v>0</v>
      </c>
      <c r="AA32" s="4" t="s">
        <v>179</v>
      </c>
      <c r="AB32" s="2">
        <f t="shared" si="80"/>
        <v>0</v>
      </c>
      <c r="AC32" s="2">
        <f t="shared" si="81"/>
        <v>0</v>
      </c>
      <c r="AD32" s="3">
        <f t="shared" si="34"/>
        <v>0</v>
      </c>
      <c r="AE32" s="17"/>
      <c r="AF32" s="1" t="str">
        <f t="shared" si="68"/>
        <v/>
      </c>
      <c r="AG32" s="1" t="str">
        <f>IF(Instructions!$J$10&gt;1,IF(BH32&gt;$AU$5,"",MATCH(2,BA32:BF32,0)),"")</f>
        <v/>
      </c>
      <c r="AH32" s="1" t="str">
        <f>IF(Instructions!$J$10&gt;2,IF(BH32&gt;$AV$5,"",MATCH(3,BA32:BF32,0)),"")</f>
        <v/>
      </c>
      <c r="AI32" s="1" t="str">
        <f>IF(Instructions!$J$10&gt;3,IF(BH32&gt;$AW$5,"",MATCH(4,BA32:BF32,0)),"")</f>
        <v/>
      </c>
      <c r="AJ32" s="1" t="str">
        <f>IF(Instructions!$J$10&gt;4,IF(BH32&gt;$AX$5,"",MATCH(5,BA32:BF32,0)),"")</f>
        <v/>
      </c>
      <c r="AK32" s="3" t="str">
        <f>IF(Instructions!$J$10&gt;5,IF(BH32&gt;0,"",MATCH(6,BA32:BF32,0)),"")</f>
        <v/>
      </c>
      <c r="AL32" s="3" t="str">
        <f t="shared" si="69"/>
        <v>1, 2, 3, 4, 5, 6</v>
      </c>
      <c r="AM32" s="17" t="str">
        <f t="shared" si="38"/>
        <v/>
      </c>
      <c r="AN32" s="3">
        <f t="shared" si="39"/>
        <v>0</v>
      </c>
      <c r="AO32" s="3" t="e">
        <f t="shared" si="40"/>
        <v>#REF!</v>
      </c>
      <c r="AQ32" s="20"/>
      <c r="AS32" s="22">
        <f t="shared" si="41"/>
        <v>999</v>
      </c>
      <c r="AT32" s="22">
        <f t="shared" si="42"/>
        <v>999</v>
      </c>
      <c r="AU32" s="22">
        <f t="shared" si="43"/>
        <v>999</v>
      </c>
      <c r="AV32" s="22">
        <f t="shared" si="44"/>
        <v>999</v>
      </c>
      <c r="AW32" s="22">
        <f t="shared" si="45"/>
        <v>999</v>
      </c>
      <c r="AX32" s="22">
        <f t="shared" si="46"/>
        <v>999</v>
      </c>
      <c r="BA32" s="15">
        <f t="shared" si="47"/>
        <v>0</v>
      </c>
      <c r="BB32" s="15">
        <f t="shared" si="48"/>
        <v>0</v>
      </c>
      <c r="BC32" s="15">
        <f t="shared" si="49"/>
        <v>0</v>
      </c>
      <c r="BD32" s="15">
        <f t="shared" si="50"/>
        <v>0</v>
      </c>
      <c r="BE32" s="15">
        <f t="shared" si="51"/>
        <v>0</v>
      </c>
      <c r="BF32" s="15">
        <f t="shared" si="52"/>
        <v>0</v>
      </c>
      <c r="BG32" s="15">
        <f>SUM(6-Instructions!$J$10)</f>
        <v>1</v>
      </c>
      <c r="BH32" s="15">
        <f t="shared" si="53"/>
        <v>5</v>
      </c>
      <c r="BI32" s="15">
        <f t="shared" si="54"/>
        <v>15</v>
      </c>
      <c r="BJ32" s="15">
        <f t="shared" si="55"/>
        <v>15</v>
      </c>
      <c r="BL32" s="15">
        <f>'Lane 1'!U40</f>
        <v>0</v>
      </c>
      <c r="BM32" s="15">
        <f>'Lane 2'!U40</f>
        <v>0</v>
      </c>
      <c r="BN32" s="15">
        <f>'Lane 3'!U40</f>
        <v>0</v>
      </c>
      <c r="BO32" s="15">
        <f>'Lane 4'!U40</f>
        <v>0</v>
      </c>
      <c r="BP32" s="15">
        <f>'Lane 5'!U40</f>
        <v>0</v>
      </c>
      <c r="BQ32" s="15">
        <f>'Lane 6'!U40</f>
        <v>0</v>
      </c>
    </row>
    <row r="33" spans="1:69" x14ac:dyDescent="0.2">
      <c r="A33" s="1">
        <v>27</v>
      </c>
      <c r="B33" s="2" t="s">
        <v>201</v>
      </c>
      <c r="C33" s="1" t="s">
        <v>24</v>
      </c>
      <c r="D33" s="1" t="s">
        <v>28</v>
      </c>
      <c r="E33" s="5" t="s">
        <v>29</v>
      </c>
      <c r="F33" s="6" t="s">
        <v>213</v>
      </c>
      <c r="G33" s="4" t="s">
        <v>179</v>
      </c>
      <c r="H33" s="2">
        <f t="shared" si="70"/>
        <v>0</v>
      </c>
      <c r="I33" s="2">
        <f t="shared" si="71"/>
        <v>0</v>
      </c>
      <c r="J33" s="3">
        <f t="shared" si="29"/>
        <v>0</v>
      </c>
      <c r="K33" s="4" t="s">
        <v>179</v>
      </c>
      <c r="L33" s="2">
        <f t="shared" si="72"/>
        <v>0</v>
      </c>
      <c r="M33" s="2">
        <f t="shared" si="73"/>
        <v>0</v>
      </c>
      <c r="N33" s="3">
        <f t="shared" si="30"/>
        <v>0</v>
      </c>
      <c r="O33" s="4" t="s">
        <v>179</v>
      </c>
      <c r="P33" s="2">
        <f t="shared" si="74"/>
        <v>0</v>
      </c>
      <c r="Q33" s="2">
        <f t="shared" si="75"/>
        <v>0</v>
      </c>
      <c r="R33" s="3">
        <f t="shared" si="31"/>
        <v>0</v>
      </c>
      <c r="S33" s="4" t="s">
        <v>179</v>
      </c>
      <c r="T33" s="2">
        <f t="shared" si="76"/>
        <v>0</v>
      </c>
      <c r="U33" s="2">
        <f t="shared" si="77"/>
        <v>0</v>
      </c>
      <c r="V33" s="3">
        <f t="shared" si="32"/>
        <v>0</v>
      </c>
      <c r="W33" s="4" t="s">
        <v>179</v>
      </c>
      <c r="X33" s="2">
        <f t="shared" si="78"/>
        <v>0</v>
      </c>
      <c r="Y33" s="2">
        <f t="shared" si="79"/>
        <v>0</v>
      </c>
      <c r="Z33" s="3">
        <f t="shared" si="33"/>
        <v>0</v>
      </c>
      <c r="AA33" s="4" t="s">
        <v>179</v>
      </c>
      <c r="AB33" s="2">
        <f t="shared" si="80"/>
        <v>0</v>
      </c>
      <c r="AC33" s="2">
        <f t="shared" si="81"/>
        <v>0</v>
      </c>
      <c r="AD33" s="3">
        <f t="shared" si="34"/>
        <v>0</v>
      </c>
      <c r="AE33" s="17"/>
      <c r="AF33" s="1" t="str">
        <f t="shared" si="68"/>
        <v/>
      </c>
      <c r="AG33" s="1" t="str">
        <f>IF(Instructions!$J$10&gt;1,IF(BH33&gt;$AU$5,"",MATCH(2,BA33:BF33,0)),"")</f>
        <v/>
      </c>
      <c r="AH33" s="1" t="str">
        <f>IF(Instructions!$J$10&gt;2,IF(BH33&gt;$AV$5,"",MATCH(3,BA33:BF33,0)),"")</f>
        <v/>
      </c>
      <c r="AI33" s="1" t="str">
        <f>IF(Instructions!$J$10&gt;3,IF(BH33&gt;$AW$5,"",MATCH(4,BA33:BF33,0)),"")</f>
        <v/>
      </c>
      <c r="AJ33" s="1" t="str">
        <f>IF(Instructions!$J$10&gt;4,IF(BH33&gt;$AX$5,"",MATCH(5,BA33:BF33,0)),"")</f>
        <v/>
      </c>
      <c r="AK33" s="3" t="str">
        <f>IF(Instructions!$J$10&gt;5,IF(BH33&gt;0,"",MATCH(6,BA33:BF33,0)),"")</f>
        <v/>
      </c>
      <c r="AL33" s="3" t="str">
        <f t="shared" si="69"/>
        <v>1, 2, 3, 4, 5, 6</v>
      </c>
      <c r="AM33" s="17" t="str">
        <f t="shared" si="38"/>
        <v/>
      </c>
      <c r="AN33" s="3">
        <f t="shared" si="39"/>
        <v>0</v>
      </c>
      <c r="AO33" s="3" t="e">
        <f t="shared" si="40"/>
        <v>#REF!</v>
      </c>
      <c r="AQ33" s="20"/>
      <c r="AS33" s="22">
        <f t="shared" si="41"/>
        <v>999</v>
      </c>
      <c r="AT33" s="22">
        <f t="shared" si="42"/>
        <v>999</v>
      </c>
      <c r="AU33" s="22">
        <f t="shared" si="43"/>
        <v>999</v>
      </c>
      <c r="AV33" s="22">
        <f t="shared" si="44"/>
        <v>999</v>
      </c>
      <c r="AW33" s="22">
        <f t="shared" si="45"/>
        <v>999</v>
      </c>
      <c r="AX33" s="22">
        <f t="shared" si="46"/>
        <v>999</v>
      </c>
      <c r="BA33" s="15">
        <f t="shared" si="47"/>
        <v>0</v>
      </c>
      <c r="BB33" s="15">
        <f t="shared" si="48"/>
        <v>0</v>
      </c>
      <c r="BC33" s="15">
        <f t="shared" si="49"/>
        <v>0</v>
      </c>
      <c r="BD33" s="15">
        <f t="shared" si="50"/>
        <v>0</v>
      </c>
      <c r="BE33" s="15">
        <f t="shared" si="51"/>
        <v>0</v>
      </c>
      <c r="BF33" s="15">
        <f t="shared" si="52"/>
        <v>0</v>
      </c>
      <c r="BG33" s="15">
        <f>SUM(6-Instructions!$J$10)</f>
        <v>1</v>
      </c>
      <c r="BH33" s="15">
        <f t="shared" si="53"/>
        <v>5</v>
      </c>
      <c r="BI33" s="15">
        <f t="shared" si="54"/>
        <v>15</v>
      </c>
      <c r="BJ33" s="15">
        <f t="shared" si="55"/>
        <v>15</v>
      </c>
      <c r="BL33" s="15">
        <f>'Lane 1'!U41</f>
        <v>0</v>
      </c>
      <c r="BM33" s="15">
        <f>'Lane 2'!U41</f>
        <v>0</v>
      </c>
      <c r="BN33" s="15">
        <f>'Lane 3'!U41</f>
        <v>0</v>
      </c>
      <c r="BO33" s="15">
        <f>'Lane 4'!U41</f>
        <v>0</v>
      </c>
      <c r="BP33" s="15">
        <f>'Lane 5'!U41</f>
        <v>0</v>
      </c>
      <c r="BQ33" s="15">
        <f>'Lane 6'!U41</f>
        <v>0</v>
      </c>
    </row>
    <row r="34" spans="1:69" x14ac:dyDescent="0.2">
      <c r="A34" s="1">
        <v>28</v>
      </c>
      <c r="B34" s="2" t="s">
        <v>201</v>
      </c>
      <c r="C34" s="1" t="s">
        <v>24</v>
      </c>
      <c r="D34" s="1" t="s">
        <v>28</v>
      </c>
      <c r="E34" s="1" t="s">
        <v>29</v>
      </c>
      <c r="F34" s="8" t="s">
        <v>214</v>
      </c>
      <c r="G34" s="4" t="s">
        <v>179</v>
      </c>
      <c r="H34" s="2">
        <f t="shared" si="70"/>
        <v>0</v>
      </c>
      <c r="I34" s="2">
        <f t="shared" si="71"/>
        <v>0</v>
      </c>
      <c r="J34" s="3">
        <f t="shared" si="29"/>
        <v>0</v>
      </c>
      <c r="K34" s="4" t="s">
        <v>179</v>
      </c>
      <c r="L34" s="2">
        <f t="shared" si="72"/>
        <v>0</v>
      </c>
      <c r="M34" s="2">
        <f t="shared" si="73"/>
        <v>0</v>
      </c>
      <c r="N34" s="3">
        <f t="shared" si="30"/>
        <v>0</v>
      </c>
      <c r="O34" s="4" t="s">
        <v>179</v>
      </c>
      <c r="P34" s="2">
        <f t="shared" si="74"/>
        <v>0</v>
      </c>
      <c r="Q34" s="2">
        <f t="shared" si="75"/>
        <v>0</v>
      </c>
      <c r="R34" s="3">
        <f t="shared" si="31"/>
        <v>0</v>
      </c>
      <c r="S34" s="4" t="s">
        <v>179</v>
      </c>
      <c r="T34" s="2">
        <f t="shared" si="76"/>
        <v>0</v>
      </c>
      <c r="U34" s="2">
        <f t="shared" si="77"/>
        <v>0</v>
      </c>
      <c r="V34" s="3">
        <f t="shared" si="32"/>
        <v>0</v>
      </c>
      <c r="W34" s="4" t="s">
        <v>179</v>
      </c>
      <c r="X34" s="2">
        <f t="shared" si="78"/>
        <v>0</v>
      </c>
      <c r="Y34" s="2">
        <f t="shared" si="79"/>
        <v>0</v>
      </c>
      <c r="Z34" s="3">
        <f t="shared" si="33"/>
        <v>0</v>
      </c>
      <c r="AA34" s="4" t="s">
        <v>179</v>
      </c>
      <c r="AB34" s="2">
        <f t="shared" si="80"/>
        <v>0</v>
      </c>
      <c r="AC34" s="2">
        <f t="shared" si="81"/>
        <v>0</v>
      </c>
      <c r="AD34" s="3">
        <f t="shared" si="34"/>
        <v>0</v>
      </c>
      <c r="AE34" s="17"/>
      <c r="AF34" s="1" t="str">
        <f t="shared" si="68"/>
        <v/>
      </c>
      <c r="AG34" s="1" t="str">
        <f>IF(Instructions!$J$10&gt;1,IF(BH34&gt;$AU$5,"",MATCH(2,BA34:BF34,0)),"")</f>
        <v/>
      </c>
      <c r="AH34" s="1" t="str">
        <f>IF(Instructions!$J$10&gt;2,IF(BH34&gt;$AV$5,"",MATCH(3,BA34:BF34,0)),"")</f>
        <v/>
      </c>
      <c r="AI34" s="1" t="str">
        <f>IF(Instructions!$J$10&gt;3,IF(BH34&gt;$AW$5,"",MATCH(4,BA34:BF34,0)),"")</f>
        <v/>
      </c>
      <c r="AJ34" s="1" t="str">
        <f>IF(Instructions!$J$10&gt;4,IF(BH34&gt;$AX$5,"",MATCH(5,BA34:BF34,0)),"")</f>
        <v/>
      </c>
      <c r="AK34" s="3" t="str">
        <f>IF(Instructions!$J$10&gt;5,IF(BH34&gt;0,"",MATCH(6,BA34:BF34,0)),"")</f>
        <v/>
      </c>
      <c r="AL34" s="3" t="str">
        <f t="shared" si="69"/>
        <v>1, 2, 3, 4, 5, 6</v>
      </c>
      <c r="AM34" s="17" t="str">
        <f t="shared" si="38"/>
        <v/>
      </c>
      <c r="AN34" s="3">
        <f t="shared" si="39"/>
        <v>0</v>
      </c>
      <c r="AO34" s="3" t="e">
        <f t="shared" si="40"/>
        <v>#REF!</v>
      </c>
      <c r="AQ34" s="20"/>
      <c r="AS34" s="22">
        <f t="shared" si="41"/>
        <v>999</v>
      </c>
      <c r="AT34" s="22">
        <f t="shared" si="42"/>
        <v>999</v>
      </c>
      <c r="AU34" s="22">
        <f t="shared" si="43"/>
        <v>999</v>
      </c>
      <c r="AV34" s="22">
        <f t="shared" si="44"/>
        <v>999</v>
      </c>
      <c r="AW34" s="22">
        <f t="shared" si="45"/>
        <v>999</v>
      </c>
      <c r="AX34" s="22">
        <f t="shared" si="46"/>
        <v>999</v>
      </c>
      <c r="BA34" s="15">
        <f t="shared" si="47"/>
        <v>0</v>
      </c>
      <c r="BB34" s="15">
        <f t="shared" si="48"/>
        <v>0</v>
      </c>
      <c r="BC34" s="15">
        <f t="shared" si="49"/>
        <v>0</v>
      </c>
      <c r="BD34" s="15">
        <f t="shared" si="50"/>
        <v>0</v>
      </c>
      <c r="BE34" s="15">
        <f t="shared" si="51"/>
        <v>0</v>
      </c>
      <c r="BF34" s="15">
        <f t="shared" si="52"/>
        <v>0</v>
      </c>
      <c r="BG34" s="15">
        <f>SUM(6-Instructions!$J$10)</f>
        <v>1</v>
      </c>
      <c r="BH34" s="15">
        <f t="shared" si="53"/>
        <v>5</v>
      </c>
      <c r="BI34" s="15">
        <f t="shared" si="54"/>
        <v>15</v>
      </c>
      <c r="BJ34" s="15">
        <f t="shared" si="55"/>
        <v>15</v>
      </c>
      <c r="BL34" s="15">
        <f>'Lane 1'!U42</f>
        <v>0</v>
      </c>
      <c r="BM34" s="15">
        <f>'Lane 2'!U42</f>
        <v>0</v>
      </c>
      <c r="BN34" s="15">
        <f>'Lane 3'!U42</f>
        <v>0</v>
      </c>
      <c r="BO34" s="15">
        <f>'Lane 4'!U42</f>
        <v>0</v>
      </c>
      <c r="BP34" s="15">
        <f>'Lane 5'!U42</f>
        <v>0</v>
      </c>
      <c r="BQ34" s="15">
        <f>'Lane 6'!U42</f>
        <v>0</v>
      </c>
    </row>
    <row r="35" spans="1:69" x14ac:dyDescent="0.2">
      <c r="A35" s="1">
        <v>29</v>
      </c>
      <c r="B35" s="2" t="s">
        <v>201</v>
      </c>
      <c r="C35" s="1" t="s">
        <v>31</v>
      </c>
      <c r="D35" s="1" t="s">
        <v>28</v>
      </c>
      <c r="E35" s="1" t="s">
        <v>23</v>
      </c>
      <c r="F35" s="6" t="s">
        <v>213</v>
      </c>
      <c r="G35" s="4" t="s">
        <v>179</v>
      </c>
      <c r="H35" s="2">
        <f t="shared" si="70"/>
        <v>0</v>
      </c>
      <c r="I35" s="2">
        <f t="shared" si="71"/>
        <v>0</v>
      </c>
      <c r="J35" s="3">
        <f t="shared" si="29"/>
        <v>0</v>
      </c>
      <c r="K35" s="4" t="s">
        <v>179</v>
      </c>
      <c r="L35" s="2">
        <f t="shared" si="72"/>
        <v>0</v>
      </c>
      <c r="M35" s="2">
        <f t="shared" si="73"/>
        <v>0</v>
      </c>
      <c r="N35" s="3">
        <f t="shared" si="30"/>
        <v>0</v>
      </c>
      <c r="O35" s="4" t="s">
        <v>179</v>
      </c>
      <c r="P35" s="2">
        <f t="shared" si="74"/>
        <v>0</v>
      </c>
      <c r="Q35" s="2">
        <f t="shared" si="75"/>
        <v>0</v>
      </c>
      <c r="R35" s="3">
        <f t="shared" si="31"/>
        <v>0</v>
      </c>
      <c r="S35" s="4" t="s">
        <v>179</v>
      </c>
      <c r="T35" s="2">
        <f t="shared" si="76"/>
        <v>0</v>
      </c>
      <c r="U35" s="2">
        <f t="shared" si="77"/>
        <v>0</v>
      </c>
      <c r="V35" s="3">
        <f t="shared" si="32"/>
        <v>0</v>
      </c>
      <c r="W35" s="4" t="s">
        <v>179</v>
      </c>
      <c r="X35" s="2">
        <f t="shared" si="78"/>
        <v>0</v>
      </c>
      <c r="Y35" s="2">
        <f t="shared" si="79"/>
        <v>0</v>
      </c>
      <c r="Z35" s="3">
        <f t="shared" si="33"/>
        <v>0</v>
      </c>
      <c r="AA35" s="4" t="s">
        <v>179</v>
      </c>
      <c r="AB35" s="2">
        <f t="shared" si="80"/>
        <v>0</v>
      </c>
      <c r="AC35" s="2">
        <f t="shared" si="81"/>
        <v>0</v>
      </c>
      <c r="AD35" s="3">
        <f t="shared" si="34"/>
        <v>0</v>
      </c>
      <c r="AE35" s="17"/>
      <c r="AF35" s="1" t="str">
        <f t="shared" si="68"/>
        <v/>
      </c>
      <c r="AG35" s="1" t="str">
        <f>IF(Instructions!$J$10&gt;1,IF(BH35&gt;$AU$5,"",MATCH(2,BA35:BF35,0)),"")</f>
        <v/>
      </c>
      <c r="AH35" s="1" t="str">
        <f>IF(Instructions!$J$10&gt;2,IF(BH35&gt;$AV$5,"",MATCH(3,BA35:BF35,0)),"")</f>
        <v/>
      </c>
      <c r="AI35" s="1" t="str">
        <f>IF(Instructions!$J$10&gt;3,IF(BH35&gt;$AW$5,"",MATCH(4,BA35:BF35,0)),"")</f>
        <v/>
      </c>
      <c r="AJ35" s="1" t="str">
        <f>IF(Instructions!$J$10&gt;4,IF(BH35&gt;$AX$5,"",MATCH(5,BA35:BF35,0)),"")</f>
        <v/>
      </c>
      <c r="AK35" s="3" t="str">
        <f>IF(Instructions!$J$10&gt;5,IF(BH35&gt;0,"",MATCH(6,BA35:BF35,0)),"")</f>
        <v/>
      </c>
      <c r="AL35" s="3" t="str">
        <f t="shared" si="69"/>
        <v>1, 2, 3, 4, 5, 6</v>
      </c>
      <c r="AM35" s="17" t="str">
        <f t="shared" si="38"/>
        <v/>
      </c>
      <c r="AN35" s="3">
        <f t="shared" si="39"/>
        <v>0</v>
      </c>
      <c r="AO35" s="3" t="e">
        <f>#REF!+AN35</f>
        <v>#REF!</v>
      </c>
      <c r="AQ35" s="20"/>
      <c r="AS35" s="22">
        <f t="shared" si="41"/>
        <v>999</v>
      </c>
      <c r="AT35" s="22">
        <f t="shared" si="42"/>
        <v>999</v>
      </c>
      <c r="AU35" s="22">
        <f t="shared" si="43"/>
        <v>999</v>
      </c>
      <c r="AV35" s="22">
        <f t="shared" si="44"/>
        <v>999</v>
      </c>
      <c r="AW35" s="22">
        <f t="shared" si="45"/>
        <v>999</v>
      </c>
      <c r="AX35" s="22">
        <f t="shared" si="46"/>
        <v>999</v>
      </c>
      <c r="BA35" s="15">
        <f t="shared" si="47"/>
        <v>0</v>
      </c>
      <c r="BB35" s="15">
        <f t="shared" si="48"/>
        <v>0</v>
      </c>
      <c r="BC35" s="15">
        <f t="shared" si="49"/>
        <v>0</v>
      </c>
      <c r="BD35" s="15">
        <f t="shared" si="50"/>
        <v>0</v>
      </c>
      <c r="BE35" s="15">
        <f t="shared" si="51"/>
        <v>0</v>
      </c>
      <c r="BF35" s="15">
        <f t="shared" si="52"/>
        <v>0</v>
      </c>
      <c r="BG35" s="15">
        <f>SUM(6-Instructions!$J$10)</f>
        <v>1</v>
      </c>
      <c r="BH35" s="15">
        <f t="shared" si="53"/>
        <v>5</v>
      </c>
      <c r="BI35" s="15">
        <f t="shared" si="54"/>
        <v>15</v>
      </c>
      <c r="BJ35" s="15">
        <f t="shared" si="55"/>
        <v>15</v>
      </c>
      <c r="BL35" s="15">
        <f>'Lane 1'!U43</f>
        <v>0</v>
      </c>
      <c r="BM35" s="15">
        <f>'Lane 2'!U43</f>
        <v>0</v>
      </c>
      <c r="BN35" s="15">
        <f>'Lane 3'!U43</f>
        <v>0</v>
      </c>
      <c r="BO35" s="15">
        <f>'Lane 4'!U43</f>
        <v>0</v>
      </c>
      <c r="BP35" s="15">
        <f>'Lane 5'!U43</f>
        <v>0</v>
      </c>
      <c r="BQ35" s="15">
        <f>'Lane 6'!U43</f>
        <v>0</v>
      </c>
    </row>
    <row r="36" spans="1:69" x14ac:dyDescent="0.2">
      <c r="A36" s="1">
        <v>30</v>
      </c>
      <c r="B36" s="2" t="s">
        <v>201</v>
      </c>
      <c r="C36" s="1" t="s">
        <v>31</v>
      </c>
      <c r="D36" s="1" t="s">
        <v>28</v>
      </c>
      <c r="E36" s="5" t="s">
        <v>23</v>
      </c>
      <c r="F36" s="8" t="s">
        <v>214</v>
      </c>
      <c r="G36" s="4" t="s">
        <v>179</v>
      </c>
      <c r="H36" s="2">
        <f t="shared" si="70"/>
        <v>0</v>
      </c>
      <c r="I36" s="2">
        <f t="shared" si="71"/>
        <v>0</v>
      </c>
      <c r="J36" s="3">
        <f t="shared" si="29"/>
        <v>0</v>
      </c>
      <c r="K36" s="4" t="s">
        <v>179</v>
      </c>
      <c r="L36" s="2">
        <f t="shared" si="72"/>
        <v>0</v>
      </c>
      <c r="M36" s="2">
        <f t="shared" si="73"/>
        <v>0</v>
      </c>
      <c r="N36" s="3">
        <f t="shared" si="30"/>
        <v>0</v>
      </c>
      <c r="O36" s="4" t="s">
        <v>179</v>
      </c>
      <c r="P36" s="2">
        <f t="shared" si="74"/>
        <v>0</v>
      </c>
      <c r="Q36" s="2">
        <f t="shared" si="75"/>
        <v>0</v>
      </c>
      <c r="R36" s="3">
        <f t="shared" si="31"/>
        <v>0</v>
      </c>
      <c r="S36" s="4" t="s">
        <v>179</v>
      </c>
      <c r="T36" s="2">
        <f t="shared" si="76"/>
        <v>0</v>
      </c>
      <c r="U36" s="2">
        <f t="shared" si="77"/>
        <v>0</v>
      </c>
      <c r="V36" s="3">
        <f t="shared" si="32"/>
        <v>0</v>
      </c>
      <c r="W36" s="4" t="s">
        <v>179</v>
      </c>
      <c r="X36" s="2">
        <f t="shared" si="78"/>
        <v>0</v>
      </c>
      <c r="Y36" s="2">
        <f t="shared" si="79"/>
        <v>0</v>
      </c>
      <c r="Z36" s="3">
        <f t="shared" si="33"/>
        <v>0</v>
      </c>
      <c r="AA36" s="4" t="s">
        <v>179</v>
      </c>
      <c r="AB36" s="2">
        <f t="shared" si="80"/>
        <v>0</v>
      </c>
      <c r="AC36" s="2">
        <f t="shared" si="81"/>
        <v>0</v>
      </c>
      <c r="AD36" s="3">
        <f t="shared" si="34"/>
        <v>0</v>
      </c>
      <c r="AE36" s="17"/>
      <c r="AF36" s="1" t="str">
        <f t="shared" si="68"/>
        <v/>
      </c>
      <c r="AG36" s="1" t="str">
        <f>IF(Instructions!$J$10&gt;1,IF(BH36&gt;$AU$5,"",MATCH(2,BA36:BF36,0)),"")</f>
        <v/>
      </c>
      <c r="AH36" s="1" t="str">
        <f>IF(Instructions!$J$10&gt;2,IF(BH36&gt;$AV$5,"",MATCH(3,BA36:BF36,0)),"")</f>
        <v/>
      </c>
      <c r="AI36" s="1" t="str">
        <f>IF(Instructions!$J$10&gt;3,IF(BH36&gt;$AW$5,"",MATCH(4,BA36:BF36,0)),"")</f>
        <v/>
      </c>
      <c r="AJ36" s="1" t="str">
        <f>IF(Instructions!$J$10&gt;4,IF(BH36&gt;$AX$5,"",MATCH(5,BA36:BF36,0)),"")</f>
        <v/>
      </c>
      <c r="AK36" s="3" t="str">
        <f>IF(Instructions!$J$10&gt;5,IF(BH36&gt;0,"",MATCH(6,BA36:BF36,0)),"")</f>
        <v/>
      </c>
      <c r="AL36" s="3" t="str">
        <f t="shared" si="69"/>
        <v>1, 2, 3, 4, 5, 6</v>
      </c>
      <c r="AM36" s="17" t="str">
        <f t="shared" si="38"/>
        <v/>
      </c>
      <c r="AN36" s="3">
        <f t="shared" si="39"/>
        <v>0</v>
      </c>
      <c r="AO36" s="3" t="e">
        <f t="shared" si="40"/>
        <v>#REF!</v>
      </c>
      <c r="AQ36" s="20"/>
      <c r="AS36" s="22">
        <f t="shared" si="41"/>
        <v>999</v>
      </c>
      <c r="AT36" s="22">
        <f t="shared" si="42"/>
        <v>999</v>
      </c>
      <c r="AU36" s="22">
        <f t="shared" si="43"/>
        <v>999</v>
      </c>
      <c r="AV36" s="22">
        <f t="shared" si="44"/>
        <v>999</v>
      </c>
      <c r="AW36" s="22">
        <f t="shared" si="45"/>
        <v>999</v>
      </c>
      <c r="AX36" s="22">
        <f t="shared" si="46"/>
        <v>999</v>
      </c>
      <c r="BA36" s="15">
        <f t="shared" si="47"/>
        <v>0</v>
      </c>
      <c r="BB36" s="15">
        <f t="shared" si="48"/>
        <v>0</v>
      </c>
      <c r="BC36" s="15">
        <f t="shared" si="49"/>
        <v>0</v>
      </c>
      <c r="BD36" s="15">
        <f t="shared" si="50"/>
        <v>0</v>
      </c>
      <c r="BE36" s="15">
        <f t="shared" si="51"/>
        <v>0</v>
      </c>
      <c r="BF36" s="15">
        <f t="shared" si="52"/>
        <v>0</v>
      </c>
      <c r="BG36" s="15">
        <f>SUM(6-Instructions!$J$10)</f>
        <v>1</v>
      </c>
      <c r="BH36" s="15">
        <f t="shared" si="53"/>
        <v>5</v>
      </c>
      <c r="BI36" s="15">
        <f t="shared" si="54"/>
        <v>15</v>
      </c>
      <c r="BJ36" s="15">
        <f t="shared" si="55"/>
        <v>15</v>
      </c>
      <c r="BL36" s="15">
        <f>'Lane 1'!U44</f>
        <v>0</v>
      </c>
      <c r="BM36" s="15">
        <f>'Lane 2'!U44</f>
        <v>0</v>
      </c>
      <c r="BN36" s="15">
        <f>'Lane 3'!U44</f>
        <v>0</v>
      </c>
      <c r="BO36" s="15">
        <f>'Lane 4'!U44</f>
        <v>0</v>
      </c>
      <c r="BP36" s="15">
        <f>'Lane 5'!U44</f>
        <v>0</v>
      </c>
      <c r="BQ36" s="15">
        <f>'Lane 6'!U44</f>
        <v>0</v>
      </c>
    </row>
    <row r="37" spans="1:69" x14ac:dyDescent="0.2">
      <c r="A37" s="1">
        <v>31</v>
      </c>
      <c r="B37" s="2" t="s">
        <v>201</v>
      </c>
      <c r="C37" s="1" t="s">
        <v>34</v>
      </c>
      <c r="D37" s="1" t="s">
        <v>25</v>
      </c>
      <c r="E37" s="1" t="s">
        <v>29</v>
      </c>
      <c r="F37" s="6" t="s">
        <v>213</v>
      </c>
      <c r="G37" s="4" t="s">
        <v>179</v>
      </c>
      <c r="H37" s="2">
        <f t="shared" si="70"/>
        <v>0</v>
      </c>
      <c r="I37" s="2">
        <f t="shared" si="71"/>
        <v>0</v>
      </c>
      <c r="J37" s="3">
        <f t="shared" si="29"/>
        <v>0</v>
      </c>
      <c r="K37" s="4" t="s">
        <v>179</v>
      </c>
      <c r="L37" s="2">
        <f t="shared" si="72"/>
        <v>0</v>
      </c>
      <c r="M37" s="2">
        <f t="shared" si="73"/>
        <v>0</v>
      </c>
      <c r="N37" s="3">
        <f t="shared" si="30"/>
        <v>0</v>
      </c>
      <c r="O37" s="4" t="s">
        <v>179</v>
      </c>
      <c r="P37" s="2">
        <f t="shared" si="74"/>
        <v>0</v>
      </c>
      <c r="Q37" s="2">
        <f t="shared" si="75"/>
        <v>0</v>
      </c>
      <c r="R37" s="3">
        <f t="shared" si="31"/>
        <v>0</v>
      </c>
      <c r="S37" s="4" t="s">
        <v>179</v>
      </c>
      <c r="T37" s="2">
        <f t="shared" si="76"/>
        <v>0</v>
      </c>
      <c r="U37" s="2">
        <f t="shared" si="77"/>
        <v>0</v>
      </c>
      <c r="V37" s="3">
        <f t="shared" si="32"/>
        <v>0</v>
      </c>
      <c r="W37" s="4" t="s">
        <v>179</v>
      </c>
      <c r="X37" s="2">
        <f t="shared" si="78"/>
        <v>0</v>
      </c>
      <c r="Y37" s="2">
        <f t="shared" si="79"/>
        <v>0</v>
      </c>
      <c r="Z37" s="3">
        <f t="shared" si="33"/>
        <v>0</v>
      </c>
      <c r="AA37" s="4" t="s">
        <v>179</v>
      </c>
      <c r="AB37" s="2">
        <f t="shared" si="80"/>
        <v>0</v>
      </c>
      <c r="AC37" s="2">
        <f t="shared" si="81"/>
        <v>0</v>
      </c>
      <c r="AD37" s="3">
        <f t="shared" si="34"/>
        <v>0</v>
      </c>
      <c r="AE37" s="17"/>
      <c r="AF37" s="1" t="str">
        <f t="shared" si="68"/>
        <v/>
      </c>
      <c r="AG37" s="1" t="str">
        <f>IF(Instructions!$J$10&gt;1,IF(BH37&gt;$AU$5,"",MATCH(2,BA37:BF37,0)),"")</f>
        <v/>
      </c>
      <c r="AH37" s="1" t="str">
        <f>IF(Instructions!$J$10&gt;2,IF(BH37&gt;$AV$5,"",MATCH(3,BA37:BF37,0)),"")</f>
        <v/>
      </c>
      <c r="AI37" s="1" t="str">
        <f>IF(Instructions!$J$10&gt;3,IF(BH37&gt;$AW$5,"",MATCH(4,BA37:BF37,0)),"")</f>
        <v/>
      </c>
      <c r="AJ37" s="1" t="str">
        <f>IF(Instructions!$J$10&gt;4,IF(BH37&gt;$AX$5,"",MATCH(5,BA37:BF37,0)),"")</f>
        <v/>
      </c>
      <c r="AK37" s="3" t="str">
        <f>IF(Instructions!$J$10&gt;5,IF(BH37&gt;0,"",MATCH(6,BA37:BF37,0)),"")</f>
        <v/>
      </c>
      <c r="AL37" s="3" t="str">
        <f t="shared" si="69"/>
        <v>1, 2, 3, 4, 5, 6</v>
      </c>
      <c r="AM37" s="17" t="str">
        <f t="shared" si="38"/>
        <v/>
      </c>
      <c r="AN37" s="3">
        <f t="shared" si="39"/>
        <v>0</v>
      </c>
      <c r="AO37" s="3" t="e">
        <f t="shared" si="40"/>
        <v>#REF!</v>
      </c>
      <c r="AQ37" s="20"/>
      <c r="AS37" s="22">
        <f t="shared" si="41"/>
        <v>999</v>
      </c>
      <c r="AT37" s="22">
        <f t="shared" si="42"/>
        <v>999</v>
      </c>
      <c r="AU37" s="22">
        <f t="shared" si="43"/>
        <v>999</v>
      </c>
      <c r="AV37" s="22">
        <f t="shared" si="44"/>
        <v>999</v>
      </c>
      <c r="AW37" s="22">
        <f t="shared" si="45"/>
        <v>999</v>
      </c>
      <c r="AX37" s="22">
        <f t="shared" si="46"/>
        <v>999</v>
      </c>
      <c r="BA37" s="15">
        <f t="shared" si="47"/>
        <v>0</v>
      </c>
      <c r="BB37" s="15">
        <f t="shared" si="48"/>
        <v>0</v>
      </c>
      <c r="BC37" s="15">
        <f t="shared" si="49"/>
        <v>0</v>
      </c>
      <c r="BD37" s="15">
        <f t="shared" si="50"/>
        <v>0</v>
      </c>
      <c r="BE37" s="15">
        <f t="shared" si="51"/>
        <v>0</v>
      </c>
      <c r="BF37" s="15">
        <f t="shared" si="52"/>
        <v>0</v>
      </c>
      <c r="BG37" s="15">
        <f>SUM(6-Instructions!$J$10)</f>
        <v>1</v>
      </c>
      <c r="BH37" s="15">
        <f t="shared" si="53"/>
        <v>5</v>
      </c>
      <c r="BI37" s="15">
        <f t="shared" si="54"/>
        <v>15</v>
      </c>
      <c r="BJ37" s="15">
        <f t="shared" si="55"/>
        <v>15</v>
      </c>
      <c r="BL37" s="15">
        <f>'Lane 1'!U45</f>
        <v>0</v>
      </c>
      <c r="BM37" s="15">
        <f>'Lane 2'!U45</f>
        <v>0</v>
      </c>
      <c r="BN37" s="15">
        <f>'Lane 3'!U45</f>
        <v>0</v>
      </c>
      <c r="BO37" s="15">
        <f>'Lane 4'!U45</f>
        <v>0</v>
      </c>
      <c r="BP37" s="15">
        <f>'Lane 5'!U45</f>
        <v>0</v>
      </c>
      <c r="BQ37" s="15">
        <f>'Lane 6'!U45</f>
        <v>0</v>
      </c>
    </row>
    <row r="38" spans="1:69" x14ac:dyDescent="0.2">
      <c r="A38" s="1">
        <v>32</v>
      </c>
      <c r="B38" s="2" t="s">
        <v>201</v>
      </c>
      <c r="C38" s="1" t="s">
        <v>34</v>
      </c>
      <c r="D38" s="1" t="s">
        <v>25</v>
      </c>
      <c r="E38" s="1" t="s">
        <v>29</v>
      </c>
      <c r="F38" s="8" t="s">
        <v>214</v>
      </c>
      <c r="G38" s="4" t="s">
        <v>179</v>
      </c>
      <c r="H38" s="2">
        <f t="shared" si="70"/>
        <v>0</v>
      </c>
      <c r="I38" s="2">
        <f t="shared" si="71"/>
        <v>0</v>
      </c>
      <c r="J38" s="3">
        <f t="shared" si="29"/>
        <v>0</v>
      </c>
      <c r="K38" s="4" t="s">
        <v>179</v>
      </c>
      <c r="L38" s="2">
        <f t="shared" si="72"/>
        <v>0</v>
      </c>
      <c r="M38" s="2">
        <f t="shared" si="73"/>
        <v>0</v>
      </c>
      <c r="N38" s="3">
        <f t="shared" si="30"/>
        <v>0</v>
      </c>
      <c r="O38" s="4" t="s">
        <v>179</v>
      </c>
      <c r="P38" s="2">
        <f t="shared" si="74"/>
        <v>0</v>
      </c>
      <c r="Q38" s="2">
        <f t="shared" si="75"/>
        <v>0</v>
      </c>
      <c r="R38" s="3">
        <f t="shared" si="31"/>
        <v>0</v>
      </c>
      <c r="S38" s="4" t="s">
        <v>179</v>
      </c>
      <c r="T38" s="2">
        <f t="shared" si="76"/>
        <v>0</v>
      </c>
      <c r="U38" s="2">
        <f t="shared" si="77"/>
        <v>0</v>
      </c>
      <c r="V38" s="3">
        <f t="shared" si="32"/>
        <v>0</v>
      </c>
      <c r="W38" s="4" t="s">
        <v>179</v>
      </c>
      <c r="X38" s="2">
        <f t="shared" si="78"/>
        <v>0</v>
      </c>
      <c r="Y38" s="2">
        <f t="shared" si="79"/>
        <v>0</v>
      </c>
      <c r="Z38" s="3">
        <f t="shared" si="33"/>
        <v>0</v>
      </c>
      <c r="AA38" s="4" t="s">
        <v>179</v>
      </c>
      <c r="AB38" s="2">
        <f t="shared" si="80"/>
        <v>0</v>
      </c>
      <c r="AC38" s="2">
        <f t="shared" si="81"/>
        <v>0</v>
      </c>
      <c r="AD38" s="3">
        <f t="shared" si="34"/>
        <v>0</v>
      </c>
      <c r="AE38" s="17"/>
      <c r="AF38" s="1" t="str">
        <f t="shared" si="68"/>
        <v/>
      </c>
      <c r="AG38" s="1" t="str">
        <f>IF(Instructions!$J$10&gt;1,IF(BH38&gt;$AU$5,"",MATCH(2,BA38:BF38,0)),"")</f>
        <v/>
      </c>
      <c r="AH38" s="1" t="str">
        <f>IF(Instructions!$J$10&gt;2,IF(BH38&gt;$AV$5,"",MATCH(3,BA38:BF38,0)),"")</f>
        <v/>
      </c>
      <c r="AI38" s="1" t="str">
        <f>IF(Instructions!$J$10&gt;3,IF(BH38&gt;$AW$5,"",MATCH(4,BA38:BF38,0)),"")</f>
        <v/>
      </c>
      <c r="AJ38" s="1" t="str">
        <f>IF(Instructions!$J$10&gt;4,IF(BH38&gt;$AX$5,"",MATCH(5,BA38:BF38,0)),"")</f>
        <v/>
      </c>
      <c r="AK38" s="3" t="str">
        <f>IF(Instructions!$J$10&gt;5,IF(BH38&gt;0,"",MATCH(6,BA38:BF38,0)),"")</f>
        <v/>
      </c>
      <c r="AL38" s="3" t="str">
        <f t="shared" si="69"/>
        <v>1, 2, 3, 4, 5, 6</v>
      </c>
      <c r="AM38" s="17" t="str">
        <f t="shared" si="38"/>
        <v/>
      </c>
      <c r="AN38" s="3">
        <f t="shared" si="39"/>
        <v>0</v>
      </c>
      <c r="AO38" s="3" t="e">
        <f t="shared" si="40"/>
        <v>#REF!</v>
      </c>
      <c r="AQ38" s="20"/>
      <c r="AS38" s="22">
        <f t="shared" si="41"/>
        <v>999</v>
      </c>
      <c r="AT38" s="22">
        <f t="shared" si="42"/>
        <v>999</v>
      </c>
      <c r="AU38" s="22">
        <f t="shared" si="43"/>
        <v>999</v>
      </c>
      <c r="AV38" s="22">
        <f t="shared" si="44"/>
        <v>999</v>
      </c>
      <c r="AW38" s="22">
        <f t="shared" si="45"/>
        <v>999</v>
      </c>
      <c r="AX38" s="22">
        <f t="shared" si="46"/>
        <v>999</v>
      </c>
      <c r="BA38" s="15">
        <f t="shared" si="47"/>
        <v>0</v>
      </c>
      <c r="BB38" s="15">
        <f t="shared" si="48"/>
        <v>0</v>
      </c>
      <c r="BC38" s="15">
        <f t="shared" si="49"/>
        <v>0</v>
      </c>
      <c r="BD38" s="15">
        <f t="shared" si="50"/>
        <v>0</v>
      </c>
      <c r="BE38" s="15">
        <f t="shared" si="51"/>
        <v>0</v>
      </c>
      <c r="BF38" s="15">
        <f t="shared" si="52"/>
        <v>0</v>
      </c>
      <c r="BG38" s="15">
        <f>SUM(6-Instructions!$J$10)</f>
        <v>1</v>
      </c>
      <c r="BH38" s="15">
        <f t="shared" si="53"/>
        <v>5</v>
      </c>
      <c r="BI38" s="15">
        <f t="shared" si="54"/>
        <v>15</v>
      </c>
      <c r="BJ38" s="15">
        <f t="shared" si="55"/>
        <v>15</v>
      </c>
      <c r="BL38" s="15">
        <f>'Lane 1'!U46</f>
        <v>0</v>
      </c>
      <c r="BM38" s="15">
        <f>'Lane 2'!U46</f>
        <v>0</v>
      </c>
      <c r="BN38" s="15">
        <f>'Lane 3'!U46</f>
        <v>0</v>
      </c>
      <c r="BO38" s="15">
        <f>'Lane 4'!U46</f>
        <v>0</v>
      </c>
      <c r="BP38" s="15">
        <f>'Lane 5'!U46</f>
        <v>0</v>
      </c>
      <c r="BQ38" s="15">
        <f>'Lane 6'!U46</f>
        <v>0</v>
      </c>
    </row>
    <row r="39" spans="1:69" x14ac:dyDescent="0.2">
      <c r="A39" s="1">
        <v>33</v>
      </c>
      <c r="B39" s="2" t="s">
        <v>201</v>
      </c>
      <c r="C39" s="1" t="s">
        <v>35</v>
      </c>
      <c r="D39" s="1" t="s">
        <v>28</v>
      </c>
      <c r="E39" s="1" t="s">
        <v>32</v>
      </c>
      <c r="F39" s="6" t="s">
        <v>213</v>
      </c>
      <c r="G39" s="4" t="s">
        <v>179</v>
      </c>
      <c r="H39" s="2">
        <f t="shared" si="70"/>
        <v>0</v>
      </c>
      <c r="I39" s="2">
        <f t="shared" si="71"/>
        <v>0</v>
      </c>
      <c r="J39" s="3">
        <f t="shared" si="29"/>
        <v>0</v>
      </c>
      <c r="K39" s="4" t="s">
        <v>179</v>
      </c>
      <c r="L39" s="2">
        <f t="shared" si="72"/>
        <v>0</v>
      </c>
      <c r="M39" s="2">
        <f t="shared" si="73"/>
        <v>0</v>
      </c>
      <c r="N39" s="3">
        <f t="shared" si="30"/>
        <v>0</v>
      </c>
      <c r="O39" s="4" t="s">
        <v>179</v>
      </c>
      <c r="P39" s="2">
        <f t="shared" si="74"/>
        <v>0</v>
      </c>
      <c r="Q39" s="2">
        <f t="shared" si="75"/>
        <v>0</v>
      </c>
      <c r="R39" s="3">
        <f t="shared" si="31"/>
        <v>0</v>
      </c>
      <c r="S39" s="4" t="s">
        <v>179</v>
      </c>
      <c r="T39" s="2">
        <f t="shared" si="76"/>
        <v>0</v>
      </c>
      <c r="U39" s="2">
        <f t="shared" si="77"/>
        <v>0</v>
      </c>
      <c r="V39" s="3">
        <f t="shared" si="32"/>
        <v>0</v>
      </c>
      <c r="W39" s="4" t="s">
        <v>179</v>
      </c>
      <c r="X39" s="2">
        <f t="shared" si="78"/>
        <v>0</v>
      </c>
      <c r="Y39" s="2">
        <f t="shared" si="79"/>
        <v>0</v>
      </c>
      <c r="Z39" s="3">
        <f t="shared" si="33"/>
        <v>0</v>
      </c>
      <c r="AA39" s="4" t="s">
        <v>179</v>
      </c>
      <c r="AB39" s="2">
        <f t="shared" si="80"/>
        <v>0</v>
      </c>
      <c r="AC39" s="2">
        <f t="shared" si="81"/>
        <v>0</v>
      </c>
      <c r="AD39" s="3">
        <f t="shared" si="34"/>
        <v>0</v>
      </c>
      <c r="AE39" s="17"/>
      <c r="AF39" s="1" t="str">
        <f t="shared" si="68"/>
        <v/>
      </c>
      <c r="AG39" s="1" t="str">
        <f>IF(Instructions!$J$10&gt;1,IF(BH39&gt;$AU$5,"",MATCH(2,BA39:BF39,0)),"")</f>
        <v/>
      </c>
      <c r="AH39" s="1" t="str">
        <f>IF(Instructions!$J$10&gt;2,IF(BH39&gt;$AV$5,"",MATCH(3,BA39:BF39,0)),"")</f>
        <v/>
      </c>
      <c r="AI39" s="1" t="str">
        <f>IF(Instructions!$J$10&gt;3,IF(BH39&gt;$AW$5,"",MATCH(4,BA39:BF39,0)),"")</f>
        <v/>
      </c>
      <c r="AJ39" s="1" t="str">
        <f>IF(Instructions!$J$10&gt;4,IF(BH39&gt;$AX$5,"",MATCH(5,BA39:BF39,0)),"")</f>
        <v/>
      </c>
      <c r="AK39" s="3" t="str">
        <f>IF(Instructions!$J$10&gt;5,IF(BH39&gt;0,"",MATCH(6,BA39:BF39,0)),"")</f>
        <v/>
      </c>
      <c r="AL39" s="3" t="str">
        <f t="shared" si="69"/>
        <v>1, 2, 3, 4, 5, 6</v>
      </c>
      <c r="AM39" s="17" t="str">
        <f t="shared" si="38"/>
        <v/>
      </c>
      <c r="AN39" s="3">
        <f t="shared" si="39"/>
        <v>0</v>
      </c>
      <c r="AO39" s="3" t="e">
        <f t="shared" si="40"/>
        <v>#REF!</v>
      </c>
      <c r="AQ39" s="20"/>
      <c r="AS39" s="22">
        <f t="shared" si="41"/>
        <v>999</v>
      </c>
      <c r="AT39" s="22">
        <f t="shared" si="42"/>
        <v>999</v>
      </c>
      <c r="AU39" s="22">
        <f t="shared" si="43"/>
        <v>999</v>
      </c>
      <c r="AV39" s="22">
        <f t="shared" si="44"/>
        <v>999</v>
      </c>
      <c r="AW39" s="22">
        <f t="shared" si="45"/>
        <v>999</v>
      </c>
      <c r="AX39" s="22">
        <f t="shared" si="46"/>
        <v>999</v>
      </c>
      <c r="BA39" s="15">
        <f t="shared" si="47"/>
        <v>0</v>
      </c>
      <c r="BB39" s="15">
        <f t="shared" si="48"/>
        <v>0</v>
      </c>
      <c r="BC39" s="15">
        <f t="shared" si="49"/>
        <v>0</v>
      </c>
      <c r="BD39" s="15">
        <f t="shared" si="50"/>
        <v>0</v>
      </c>
      <c r="BE39" s="15">
        <f t="shared" si="51"/>
        <v>0</v>
      </c>
      <c r="BF39" s="15">
        <f t="shared" si="52"/>
        <v>0</v>
      </c>
      <c r="BG39" s="15">
        <f>SUM(6-Instructions!$J$10)</f>
        <v>1</v>
      </c>
      <c r="BH39" s="15">
        <f t="shared" si="53"/>
        <v>5</v>
      </c>
      <c r="BI39" s="15">
        <f t="shared" si="54"/>
        <v>15</v>
      </c>
      <c r="BJ39" s="15">
        <f t="shared" si="55"/>
        <v>15</v>
      </c>
      <c r="BL39" s="15">
        <f>'Lane 1'!U47</f>
        <v>0</v>
      </c>
      <c r="BM39" s="15">
        <f>'Lane 2'!U47</f>
        <v>0</v>
      </c>
      <c r="BN39" s="15">
        <f>'Lane 3'!U47</f>
        <v>0</v>
      </c>
      <c r="BO39" s="15">
        <f>'Lane 4'!U47</f>
        <v>0</v>
      </c>
      <c r="BP39" s="15">
        <f>'Lane 5'!U47</f>
        <v>0</v>
      </c>
      <c r="BQ39" s="15">
        <f>'Lane 6'!U47</f>
        <v>0</v>
      </c>
    </row>
    <row r="40" spans="1:69" x14ac:dyDescent="0.2">
      <c r="A40" s="1">
        <v>34</v>
      </c>
      <c r="B40" s="2" t="s">
        <v>201</v>
      </c>
      <c r="C40" s="1" t="s">
        <v>35</v>
      </c>
      <c r="D40" s="1" t="s">
        <v>28</v>
      </c>
      <c r="E40" s="5" t="s">
        <v>32</v>
      </c>
      <c r="F40" s="8" t="s">
        <v>214</v>
      </c>
      <c r="G40" s="4" t="s">
        <v>179</v>
      </c>
      <c r="H40" s="2">
        <f t="shared" si="70"/>
        <v>0</v>
      </c>
      <c r="I40" s="2">
        <f t="shared" si="71"/>
        <v>0</v>
      </c>
      <c r="J40" s="3">
        <f t="shared" si="29"/>
        <v>0</v>
      </c>
      <c r="K40" s="4" t="s">
        <v>179</v>
      </c>
      <c r="L40" s="2">
        <f t="shared" si="72"/>
        <v>0</v>
      </c>
      <c r="M40" s="2">
        <f t="shared" si="73"/>
        <v>0</v>
      </c>
      <c r="N40" s="3">
        <f t="shared" si="30"/>
        <v>0</v>
      </c>
      <c r="O40" s="4" t="s">
        <v>179</v>
      </c>
      <c r="P40" s="2">
        <f t="shared" si="74"/>
        <v>0</v>
      </c>
      <c r="Q40" s="2">
        <f t="shared" si="75"/>
        <v>0</v>
      </c>
      <c r="R40" s="3">
        <f t="shared" si="31"/>
        <v>0</v>
      </c>
      <c r="S40" s="4" t="s">
        <v>179</v>
      </c>
      <c r="T40" s="2">
        <f t="shared" si="76"/>
        <v>0</v>
      </c>
      <c r="U40" s="2">
        <f t="shared" si="77"/>
        <v>0</v>
      </c>
      <c r="V40" s="3">
        <f t="shared" si="32"/>
        <v>0</v>
      </c>
      <c r="W40" s="4" t="s">
        <v>179</v>
      </c>
      <c r="X40" s="2">
        <f t="shared" si="78"/>
        <v>0</v>
      </c>
      <c r="Y40" s="2">
        <f t="shared" si="79"/>
        <v>0</v>
      </c>
      <c r="Z40" s="3">
        <f t="shared" si="33"/>
        <v>0</v>
      </c>
      <c r="AA40" s="4" t="s">
        <v>179</v>
      </c>
      <c r="AB40" s="2">
        <f t="shared" si="80"/>
        <v>0</v>
      </c>
      <c r="AC40" s="2">
        <f t="shared" si="81"/>
        <v>0</v>
      </c>
      <c r="AD40" s="3">
        <f t="shared" si="34"/>
        <v>0</v>
      </c>
      <c r="AE40" s="17"/>
      <c r="AF40" s="1" t="str">
        <f t="shared" si="68"/>
        <v/>
      </c>
      <c r="AG40" s="1" t="str">
        <f>IF(Instructions!$J$10&gt;1,IF(BH40&gt;$AU$5,"",MATCH(2,BA40:BF40,0)),"")</f>
        <v/>
      </c>
      <c r="AH40" s="1" t="str">
        <f>IF(Instructions!$J$10&gt;2,IF(BH40&gt;$AV$5,"",MATCH(3,BA40:BF40,0)),"")</f>
        <v/>
      </c>
      <c r="AI40" s="1" t="str">
        <f>IF(Instructions!$J$10&gt;3,IF(BH40&gt;$AW$5,"",MATCH(4,BA40:BF40,0)),"")</f>
        <v/>
      </c>
      <c r="AJ40" s="1" t="str">
        <f>IF(Instructions!$J$10&gt;4,IF(BH40&gt;$AX$5,"",MATCH(5,BA40:BF40,0)),"")</f>
        <v/>
      </c>
      <c r="AK40" s="3" t="str">
        <f>IF(Instructions!$J$10&gt;5,IF(BH40&gt;0,"",MATCH(6,BA40:BF40,0)),"")</f>
        <v/>
      </c>
      <c r="AL40" s="3" t="str">
        <f t="shared" si="69"/>
        <v>1, 2, 3, 4, 5, 6</v>
      </c>
      <c r="AM40" s="17" t="str">
        <f t="shared" si="38"/>
        <v/>
      </c>
      <c r="AN40" s="3">
        <f t="shared" si="39"/>
        <v>0</v>
      </c>
      <c r="AO40" s="3" t="e">
        <f t="shared" si="40"/>
        <v>#REF!</v>
      </c>
      <c r="AQ40" s="20"/>
      <c r="AS40" s="22">
        <f t="shared" si="41"/>
        <v>999</v>
      </c>
      <c r="AT40" s="22">
        <f t="shared" si="42"/>
        <v>999</v>
      </c>
      <c r="AU40" s="22">
        <f t="shared" si="43"/>
        <v>999</v>
      </c>
      <c r="AV40" s="22">
        <f t="shared" si="44"/>
        <v>999</v>
      </c>
      <c r="AW40" s="22">
        <f t="shared" si="45"/>
        <v>999</v>
      </c>
      <c r="AX40" s="22">
        <f t="shared" si="46"/>
        <v>999</v>
      </c>
      <c r="BA40" s="15">
        <f t="shared" si="47"/>
        <v>0</v>
      </c>
      <c r="BB40" s="15">
        <f t="shared" si="48"/>
        <v>0</v>
      </c>
      <c r="BC40" s="15">
        <f t="shared" si="49"/>
        <v>0</v>
      </c>
      <c r="BD40" s="15">
        <f t="shared" si="50"/>
        <v>0</v>
      </c>
      <c r="BE40" s="15">
        <f t="shared" si="51"/>
        <v>0</v>
      </c>
      <c r="BF40" s="15">
        <f t="shared" si="52"/>
        <v>0</v>
      </c>
      <c r="BG40" s="15">
        <f>SUM(6-Instructions!$J$10)</f>
        <v>1</v>
      </c>
      <c r="BH40" s="15">
        <f t="shared" si="53"/>
        <v>5</v>
      </c>
      <c r="BI40" s="15">
        <f t="shared" si="54"/>
        <v>15</v>
      </c>
      <c r="BJ40" s="15">
        <f t="shared" si="55"/>
        <v>15</v>
      </c>
      <c r="BL40" s="15">
        <f>'Lane 1'!U48</f>
        <v>0</v>
      </c>
      <c r="BM40" s="15">
        <f>'Lane 2'!U48</f>
        <v>0</v>
      </c>
      <c r="BN40" s="15">
        <f>'Lane 3'!U48</f>
        <v>0</v>
      </c>
      <c r="BO40" s="15">
        <f>'Lane 4'!U48</f>
        <v>0</v>
      </c>
      <c r="BP40" s="15">
        <f>'Lane 5'!U48</f>
        <v>0</v>
      </c>
      <c r="BQ40" s="15">
        <f>'Lane 6'!U48</f>
        <v>0</v>
      </c>
    </row>
    <row r="41" spans="1:69" x14ac:dyDescent="0.2">
      <c r="A41" s="1">
        <v>35</v>
      </c>
      <c r="B41" s="2" t="s">
        <v>201</v>
      </c>
      <c r="C41" s="1" t="s">
        <v>83</v>
      </c>
      <c r="D41" s="1" t="s">
        <v>25</v>
      </c>
      <c r="E41" s="5" t="s">
        <v>26</v>
      </c>
      <c r="F41" s="6" t="s">
        <v>213</v>
      </c>
      <c r="G41" s="4" t="s">
        <v>179</v>
      </c>
      <c r="H41" s="2">
        <f t="shared" si="70"/>
        <v>0</v>
      </c>
      <c r="I41" s="2">
        <f t="shared" si="71"/>
        <v>0</v>
      </c>
      <c r="J41" s="3">
        <f t="shared" si="29"/>
        <v>0</v>
      </c>
      <c r="K41" s="4" t="s">
        <v>179</v>
      </c>
      <c r="L41" s="2">
        <f t="shared" si="72"/>
        <v>0</v>
      </c>
      <c r="M41" s="2">
        <f t="shared" si="73"/>
        <v>0</v>
      </c>
      <c r="N41" s="3">
        <f t="shared" si="30"/>
        <v>0</v>
      </c>
      <c r="O41" s="4" t="s">
        <v>179</v>
      </c>
      <c r="P41" s="2">
        <f t="shared" si="74"/>
        <v>0</v>
      </c>
      <c r="Q41" s="2">
        <f t="shared" si="75"/>
        <v>0</v>
      </c>
      <c r="R41" s="3">
        <f t="shared" si="31"/>
        <v>0</v>
      </c>
      <c r="S41" s="4" t="s">
        <v>179</v>
      </c>
      <c r="T41" s="2">
        <f t="shared" si="76"/>
        <v>0</v>
      </c>
      <c r="U41" s="2">
        <f t="shared" si="77"/>
        <v>0</v>
      </c>
      <c r="V41" s="3">
        <f t="shared" si="32"/>
        <v>0</v>
      </c>
      <c r="W41" s="4" t="s">
        <v>179</v>
      </c>
      <c r="X41" s="2">
        <f t="shared" si="78"/>
        <v>0</v>
      </c>
      <c r="Y41" s="2">
        <f t="shared" si="79"/>
        <v>0</v>
      </c>
      <c r="Z41" s="3">
        <f t="shared" si="33"/>
        <v>0</v>
      </c>
      <c r="AA41" s="4" t="s">
        <v>179</v>
      </c>
      <c r="AB41" s="2">
        <f t="shared" si="80"/>
        <v>0</v>
      </c>
      <c r="AC41" s="2">
        <f t="shared" si="81"/>
        <v>0</v>
      </c>
      <c r="AD41" s="3">
        <f t="shared" si="34"/>
        <v>0</v>
      </c>
      <c r="AE41" s="17"/>
      <c r="AF41" s="1" t="str">
        <f t="shared" si="68"/>
        <v/>
      </c>
      <c r="AG41" s="1" t="str">
        <f>IF(Instructions!$J$10&gt;1,IF(BH41&gt;$AU$5,"",MATCH(2,BA41:BF41,0)),"")</f>
        <v/>
      </c>
      <c r="AH41" s="1" t="str">
        <f>IF(Instructions!$J$10&gt;2,IF(BH41&gt;$AV$5,"",MATCH(3,BA41:BF41,0)),"")</f>
        <v/>
      </c>
      <c r="AI41" s="1" t="str">
        <f>IF(Instructions!$J$10&gt;3,IF(BH41&gt;$AW$5,"",MATCH(4,BA41:BF41,0)),"")</f>
        <v/>
      </c>
      <c r="AJ41" s="1" t="str">
        <f>IF(Instructions!$J$10&gt;4,IF(BH41&gt;$AX$5,"",MATCH(5,BA41:BF41,0)),"")</f>
        <v/>
      </c>
      <c r="AK41" s="3" t="str">
        <f>IF(Instructions!$J$10&gt;5,IF(BH41&gt;0,"",MATCH(6,BA41:BF41,0)),"")</f>
        <v/>
      </c>
      <c r="AL41" s="3" t="str">
        <f t="shared" si="69"/>
        <v>1, 2, 3, 4, 5, 6</v>
      </c>
      <c r="AM41" s="17" t="str">
        <f t="shared" si="38"/>
        <v/>
      </c>
      <c r="AN41" s="3">
        <f t="shared" si="39"/>
        <v>0</v>
      </c>
      <c r="AO41" s="3" t="e">
        <f t="shared" si="40"/>
        <v>#REF!</v>
      </c>
      <c r="AQ41" s="20"/>
      <c r="AS41" s="22">
        <f t="shared" si="41"/>
        <v>999</v>
      </c>
      <c r="AT41" s="22">
        <f t="shared" si="42"/>
        <v>999</v>
      </c>
      <c r="AU41" s="22">
        <f t="shared" si="43"/>
        <v>999</v>
      </c>
      <c r="AV41" s="22">
        <f t="shared" si="44"/>
        <v>999</v>
      </c>
      <c r="AW41" s="22">
        <f t="shared" si="45"/>
        <v>999</v>
      </c>
      <c r="AX41" s="22">
        <f t="shared" si="46"/>
        <v>999</v>
      </c>
      <c r="BA41" s="15">
        <f t="shared" si="47"/>
        <v>0</v>
      </c>
      <c r="BB41" s="15">
        <f t="shared" si="48"/>
        <v>0</v>
      </c>
      <c r="BC41" s="15">
        <f t="shared" si="49"/>
        <v>0</v>
      </c>
      <c r="BD41" s="15">
        <f t="shared" si="50"/>
        <v>0</v>
      </c>
      <c r="BE41" s="15">
        <f t="shared" si="51"/>
        <v>0</v>
      </c>
      <c r="BF41" s="15">
        <f t="shared" si="52"/>
        <v>0</v>
      </c>
      <c r="BG41" s="15">
        <f>SUM(6-Instructions!$J$10)</f>
        <v>1</v>
      </c>
      <c r="BH41" s="15">
        <f t="shared" si="53"/>
        <v>5</v>
      </c>
      <c r="BI41" s="15">
        <f t="shared" si="54"/>
        <v>15</v>
      </c>
      <c r="BJ41" s="15">
        <f t="shared" si="55"/>
        <v>15</v>
      </c>
      <c r="BL41" s="15">
        <f>'Lane 1'!U49</f>
        <v>0</v>
      </c>
      <c r="BM41" s="15">
        <f>'Lane 2'!U49</f>
        <v>0</v>
      </c>
      <c r="BN41" s="15">
        <f>'Lane 3'!U49</f>
        <v>0</v>
      </c>
      <c r="BO41" s="15">
        <f>'Lane 4'!U49</f>
        <v>0</v>
      </c>
      <c r="BP41" s="15">
        <f>'Lane 5'!U49</f>
        <v>0</v>
      </c>
      <c r="BQ41" s="15">
        <f>'Lane 6'!U49</f>
        <v>0</v>
      </c>
    </row>
    <row r="42" spans="1:69" x14ac:dyDescent="0.2">
      <c r="A42" s="1">
        <v>36</v>
      </c>
      <c r="B42" s="2" t="s">
        <v>201</v>
      </c>
      <c r="C42" s="1" t="s">
        <v>83</v>
      </c>
      <c r="D42" s="1" t="s">
        <v>25</v>
      </c>
      <c r="E42" s="5" t="s">
        <v>26</v>
      </c>
      <c r="F42" s="8" t="s">
        <v>214</v>
      </c>
      <c r="G42" s="4" t="s">
        <v>179</v>
      </c>
      <c r="H42" s="2">
        <f t="shared" si="70"/>
        <v>0</v>
      </c>
      <c r="I42" s="2">
        <f t="shared" si="71"/>
        <v>0</v>
      </c>
      <c r="J42" s="3">
        <f t="shared" si="29"/>
        <v>0</v>
      </c>
      <c r="K42" s="4" t="s">
        <v>179</v>
      </c>
      <c r="L42" s="2">
        <f t="shared" si="72"/>
        <v>0</v>
      </c>
      <c r="M42" s="2">
        <f t="shared" si="73"/>
        <v>0</v>
      </c>
      <c r="N42" s="3">
        <f t="shared" si="30"/>
        <v>0</v>
      </c>
      <c r="O42" s="4" t="s">
        <v>179</v>
      </c>
      <c r="P42" s="2">
        <f t="shared" si="74"/>
        <v>0</v>
      </c>
      <c r="Q42" s="2">
        <f t="shared" si="75"/>
        <v>0</v>
      </c>
      <c r="R42" s="3">
        <f t="shared" si="31"/>
        <v>0</v>
      </c>
      <c r="S42" s="4" t="s">
        <v>179</v>
      </c>
      <c r="T42" s="2">
        <f t="shared" si="76"/>
        <v>0</v>
      </c>
      <c r="U42" s="2">
        <f t="shared" si="77"/>
        <v>0</v>
      </c>
      <c r="V42" s="3">
        <f t="shared" si="32"/>
        <v>0</v>
      </c>
      <c r="W42" s="4" t="s">
        <v>179</v>
      </c>
      <c r="X42" s="2">
        <f t="shared" si="78"/>
        <v>0</v>
      </c>
      <c r="Y42" s="2">
        <f t="shared" si="79"/>
        <v>0</v>
      </c>
      <c r="Z42" s="3">
        <f t="shared" si="33"/>
        <v>0</v>
      </c>
      <c r="AA42" s="4" t="s">
        <v>179</v>
      </c>
      <c r="AB42" s="2">
        <f t="shared" si="80"/>
        <v>0</v>
      </c>
      <c r="AC42" s="2">
        <f t="shared" si="81"/>
        <v>0</v>
      </c>
      <c r="AD42" s="3">
        <f t="shared" si="34"/>
        <v>0</v>
      </c>
      <c r="AE42" s="17"/>
      <c r="AF42" s="1" t="str">
        <f t="shared" si="68"/>
        <v/>
      </c>
      <c r="AG42" s="1" t="str">
        <f>IF(Instructions!$J$10&gt;1,IF(BH42&gt;$AU$5,"",MATCH(2,BA42:BF42,0)),"")</f>
        <v/>
      </c>
      <c r="AH42" s="1" t="str">
        <f>IF(Instructions!$J$10&gt;2,IF(BH42&gt;$AV$5,"",MATCH(3,BA42:BF42,0)),"")</f>
        <v/>
      </c>
      <c r="AI42" s="1" t="str">
        <f>IF(Instructions!$J$10&gt;3,IF(BH42&gt;$AW$5,"",MATCH(4,BA42:BF42,0)),"")</f>
        <v/>
      </c>
      <c r="AJ42" s="1" t="str">
        <f>IF(Instructions!$J$10&gt;4,IF(BH42&gt;$AX$5,"",MATCH(5,BA42:BF42,0)),"")</f>
        <v/>
      </c>
      <c r="AK42" s="3" t="str">
        <f>IF(Instructions!$J$10&gt;5,IF(BH42&gt;0,"",MATCH(6,BA42:BF42,0)),"")</f>
        <v/>
      </c>
      <c r="AL42" s="3" t="str">
        <f t="shared" si="69"/>
        <v>1, 2, 3, 4, 5, 6</v>
      </c>
      <c r="AM42" s="17" t="str">
        <f t="shared" si="38"/>
        <v/>
      </c>
      <c r="AN42" s="3">
        <f t="shared" si="39"/>
        <v>0</v>
      </c>
      <c r="AO42" s="3" t="e">
        <f t="shared" si="40"/>
        <v>#REF!</v>
      </c>
      <c r="AQ42" s="20"/>
      <c r="AS42" s="22">
        <f t="shared" si="41"/>
        <v>999</v>
      </c>
      <c r="AT42" s="22">
        <f t="shared" si="42"/>
        <v>999</v>
      </c>
      <c r="AU42" s="22">
        <f t="shared" si="43"/>
        <v>999</v>
      </c>
      <c r="AV42" s="22">
        <f t="shared" si="44"/>
        <v>999</v>
      </c>
      <c r="AW42" s="22">
        <f t="shared" si="45"/>
        <v>999</v>
      </c>
      <c r="AX42" s="22">
        <f t="shared" si="46"/>
        <v>999</v>
      </c>
      <c r="BA42" s="15">
        <f t="shared" si="47"/>
        <v>0</v>
      </c>
      <c r="BB42" s="15">
        <f t="shared" si="48"/>
        <v>0</v>
      </c>
      <c r="BC42" s="15">
        <f t="shared" si="49"/>
        <v>0</v>
      </c>
      <c r="BD42" s="15">
        <f t="shared" si="50"/>
        <v>0</v>
      </c>
      <c r="BE42" s="15">
        <f t="shared" si="51"/>
        <v>0</v>
      </c>
      <c r="BF42" s="15">
        <f t="shared" si="52"/>
        <v>0</v>
      </c>
      <c r="BG42" s="15">
        <f>SUM(6-Instructions!$J$10)</f>
        <v>1</v>
      </c>
      <c r="BH42" s="15">
        <f t="shared" si="53"/>
        <v>5</v>
      </c>
      <c r="BI42" s="15">
        <f t="shared" si="54"/>
        <v>15</v>
      </c>
      <c r="BJ42" s="15">
        <f t="shared" si="55"/>
        <v>15</v>
      </c>
      <c r="BL42" s="15">
        <f>'Lane 1'!U50</f>
        <v>0</v>
      </c>
      <c r="BM42" s="15">
        <f>'Lane 2'!U50</f>
        <v>0</v>
      </c>
      <c r="BN42" s="15">
        <f>'Lane 3'!U50</f>
        <v>0</v>
      </c>
      <c r="BO42" s="15">
        <f>'Lane 4'!U50</f>
        <v>0</v>
      </c>
      <c r="BP42" s="15">
        <f>'Lane 5'!U50</f>
        <v>0</v>
      </c>
      <c r="BQ42" s="15">
        <f>'Lane 6'!U50</f>
        <v>0</v>
      </c>
    </row>
    <row r="43" spans="1:69" x14ac:dyDescent="0.2">
      <c r="A43" s="1">
        <v>37</v>
      </c>
      <c r="B43" s="2" t="s">
        <v>201</v>
      </c>
      <c r="C43" s="1" t="s">
        <v>24</v>
      </c>
      <c r="D43" s="1" t="s">
        <v>28</v>
      </c>
      <c r="E43" s="1" t="s">
        <v>23</v>
      </c>
      <c r="F43" s="6" t="s">
        <v>213</v>
      </c>
      <c r="G43" s="4" t="s">
        <v>179</v>
      </c>
      <c r="H43" s="2">
        <f t="shared" si="70"/>
        <v>0</v>
      </c>
      <c r="I43" s="2">
        <f t="shared" si="71"/>
        <v>0</v>
      </c>
      <c r="J43" s="3">
        <f t="shared" si="29"/>
        <v>0</v>
      </c>
      <c r="K43" s="4" t="s">
        <v>179</v>
      </c>
      <c r="L43" s="2">
        <f t="shared" si="72"/>
        <v>0</v>
      </c>
      <c r="M43" s="2">
        <f t="shared" si="73"/>
        <v>0</v>
      </c>
      <c r="N43" s="3">
        <f t="shared" si="30"/>
        <v>0</v>
      </c>
      <c r="O43" s="4" t="s">
        <v>179</v>
      </c>
      <c r="P43" s="2">
        <f t="shared" si="74"/>
        <v>0</v>
      </c>
      <c r="Q43" s="2">
        <f t="shared" si="75"/>
        <v>0</v>
      </c>
      <c r="R43" s="3">
        <f t="shared" si="31"/>
        <v>0</v>
      </c>
      <c r="S43" s="4" t="s">
        <v>179</v>
      </c>
      <c r="T43" s="2">
        <f t="shared" si="76"/>
        <v>0</v>
      </c>
      <c r="U43" s="2">
        <f t="shared" si="77"/>
        <v>0</v>
      </c>
      <c r="V43" s="3">
        <f t="shared" si="32"/>
        <v>0</v>
      </c>
      <c r="W43" s="4" t="s">
        <v>179</v>
      </c>
      <c r="X43" s="2">
        <f t="shared" si="78"/>
        <v>0</v>
      </c>
      <c r="Y43" s="2">
        <f t="shared" si="79"/>
        <v>0</v>
      </c>
      <c r="Z43" s="3">
        <f t="shared" si="33"/>
        <v>0</v>
      </c>
      <c r="AA43" s="4" t="s">
        <v>179</v>
      </c>
      <c r="AB43" s="2">
        <f t="shared" si="80"/>
        <v>0</v>
      </c>
      <c r="AC43" s="2">
        <f t="shared" si="81"/>
        <v>0</v>
      </c>
      <c r="AD43" s="3">
        <f t="shared" si="34"/>
        <v>0</v>
      </c>
      <c r="AE43" s="17"/>
      <c r="AF43" s="1" t="str">
        <f t="shared" si="68"/>
        <v/>
      </c>
      <c r="AG43" s="1" t="str">
        <f>IF(Instructions!$J$10&gt;1,IF(BH43&gt;$AU$5,"",MATCH(2,BA43:BF43,0)),"")</f>
        <v/>
      </c>
      <c r="AH43" s="1" t="str">
        <f>IF(Instructions!$J$10&gt;2,IF(BH43&gt;$AV$5,"",MATCH(3,BA43:BF43,0)),"")</f>
        <v/>
      </c>
      <c r="AI43" s="1" t="str">
        <f>IF(Instructions!$J$10&gt;3,IF(BH43&gt;$AW$5,"",MATCH(4,BA43:BF43,0)),"")</f>
        <v/>
      </c>
      <c r="AJ43" s="1" t="str">
        <f>IF(Instructions!$J$10&gt;4,IF(BH43&gt;$AX$5,"",MATCH(5,BA43:BF43,0)),"")</f>
        <v/>
      </c>
      <c r="AK43" s="3" t="str">
        <f>IF(Instructions!$J$10&gt;5,IF(BH43&gt;0,"",MATCH(6,BA43:BF43,0)),"")</f>
        <v/>
      </c>
      <c r="AL43" s="3" t="str">
        <f t="shared" si="69"/>
        <v>1, 2, 3, 4, 5, 6</v>
      </c>
      <c r="AM43" s="17" t="str">
        <f t="shared" si="38"/>
        <v/>
      </c>
      <c r="AN43" s="3">
        <f t="shared" si="39"/>
        <v>0</v>
      </c>
      <c r="AO43" s="3" t="e">
        <f t="shared" si="40"/>
        <v>#REF!</v>
      </c>
      <c r="AQ43" s="20"/>
      <c r="AS43" s="22">
        <f t="shared" si="41"/>
        <v>999</v>
      </c>
      <c r="AT43" s="22">
        <f t="shared" si="42"/>
        <v>999</v>
      </c>
      <c r="AU43" s="22">
        <f t="shared" si="43"/>
        <v>999</v>
      </c>
      <c r="AV43" s="22">
        <f t="shared" si="44"/>
        <v>999</v>
      </c>
      <c r="AW43" s="22">
        <f t="shared" si="45"/>
        <v>999</v>
      </c>
      <c r="AX43" s="22">
        <f t="shared" si="46"/>
        <v>999</v>
      </c>
      <c r="BA43" s="15">
        <f t="shared" si="47"/>
        <v>0</v>
      </c>
      <c r="BB43" s="15">
        <f t="shared" si="48"/>
        <v>0</v>
      </c>
      <c r="BC43" s="15">
        <f t="shared" si="49"/>
        <v>0</v>
      </c>
      <c r="BD43" s="15">
        <f t="shared" si="50"/>
        <v>0</v>
      </c>
      <c r="BE43" s="15">
        <f t="shared" si="51"/>
        <v>0</v>
      </c>
      <c r="BF43" s="15">
        <f t="shared" si="52"/>
        <v>0</v>
      </c>
      <c r="BG43" s="15">
        <f>SUM(6-Instructions!$J$10)</f>
        <v>1</v>
      </c>
      <c r="BH43" s="15">
        <f t="shared" si="53"/>
        <v>5</v>
      </c>
      <c r="BI43" s="15">
        <f t="shared" si="54"/>
        <v>15</v>
      </c>
      <c r="BJ43" s="15">
        <f t="shared" si="55"/>
        <v>15</v>
      </c>
      <c r="BL43" s="15">
        <f>'Lane 1'!U51</f>
        <v>0</v>
      </c>
      <c r="BM43" s="15">
        <f>'Lane 2'!U51</f>
        <v>0</v>
      </c>
      <c r="BN43" s="15">
        <f>'Lane 3'!U51</f>
        <v>0</v>
      </c>
      <c r="BO43" s="15">
        <f>'Lane 4'!U51</f>
        <v>0</v>
      </c>
      <c r="BP43" s="15">
        <f>'Lane 5'!U51</f>
        <v>0</v>
      </c>
      <c r="BQ43" s="15">
        <f>'Lane 6'!U51</f>
        <v>0</v>
      </c>
    </row>
    <row r="44" spans="1:69" x14ac:dyDescent="0.2">
      <c r="A44" s="1">
        <v>38</v>
      </c>
      <c r="B44" s="2" t="s">
        <v>201</v>
      </c>
      <c r="C44" s="1" t="s">
        <v>24</v>
      </c>
      <c r="D44" s="1" t="s">
        <v>28</v>
      </c>
      <c r="E44" s="5" t="s">
        <v>23</v>
      </c>
      <c r="F44" s="8" t="s">
        <v>214</v>
      </c>
      <c r="G44" s="4" t="s">
        <v>179</v>
      </c>
      <c r="H44" s="2">
        <f t="shared" si="70"/>
        <v>0</v>
      </c>
      <c r="I44" s="2">
        <f t="shared" si="71"/>
        <v>0</v>
      </c>
      <c r="J44" s="3">
        <f t="shared" si="29"/>
        <v>0</v>
      </c>
      <c r="K44" s="4" t="s">
        <v>179</v>
      </c>
      <c r="L44" s="2">
        <f t="shared" si="72"/>
        <v>0</v>
      </c>
      <c r="M44" s="2">
        <f t="shared" si="73"/>
        <v>0</v>
      </c>
      <c r="N44" s="3">
        <f t="shared" si="30"/>
        <v>0</v>
      </c>
      <c r="O44" s="4" t="s">
        <v>179</v>
      </c>
      <c r="P44" s="2">
        <f t="shared" si="74"/>
        <v>0</v>
      </c>
      <c r="Q44" s="2">
        <f t="shared" si="75"/>
        <v>0</v>
      </c>
      <c r="R44" s="3">
        <f t="shared" si="31"/>
        <v>0</v>
      </c>
      <c r="S44" s="4" t="s">
        <v>179</v>
      </c>
      <c r="T44" s="2">
        <f t="shared" si="76"/>
        <v>0</v>
      </c>
      <c r="U44" s="2">
        <f t="shared" si="77"/>
        <v>0</v>
      </c>
      <c r="V44" s="3">
        <f t="shared" si="32"/>
        <v>0</v>
      </c>
      <c r="W44" s="4" t="s">
        <v>179</v>
      </c>
      <c r="X44" s="2">
        <f t="shared" si="78"/>
        <v>0</v>
      </c>
      <c r="Y44" s="2">
        <f t="shared" si="79"/>
        <v>0</v>
      </c>
      <c r="Z44" s="3">
        <f t="shared" si="33"/>
        <v>0</v>
      </c>
      <c r="AA44" s="4" t="s">
        <v>179</v>
      </c>
      <c r="AB44" s="2">
        <f t="shared" si="80"/>
        <v>0</v>
      </c>
      <c r="AC44" s="2">
        <f t="shared" si="81"/>
        <v>0</v>
      </c>
      <c r="AD44" s="3">
        <f t="shared" si="34"/>
        <v>0</v>
      </c>
      <c r="AE44" s="17"/>
      <c r="AF44" s="1" t="str">
        <f t="shared" si="68"/>
        <v/>
      </c>
      <c r="AG44" s="1" t="str">
        <f>IF(Instructions!$J$10&gt;1,IF(BH44&gt;$AU$5,"",MATCH(2,BA44:BF44,0)),"")</f>
        <v/>
      </c>
      <c r="AH44" s="1" t="str">
        <f>IF(Instructions!$J$10&gt;2,IF(BH44&gt;$AV$5,"",MATCH(3,BA44:BF44,0)),"")</f>
        <v/>
      </c>
      <c r="AI44" s="1" t="str">
        <f>IF(Instructions!$J$10&gt;3,IF(BH44&gt;$AW$5,"",MATCH(4,BA44:BF44,0)),"")</f>
        <v/>
      </c>
      <c r="AJ44" s="1" t="str">
        <f>IF(Instructions!$J$10&gt;4,IF(BH44&gt;$AX$5,"",MATCH(5,BA44:BF44,0)),"")</f>
        <v/>
      </c>
      <c r="AK44" s="3" t="str">
        <f>IF(Instructions!$J$10&gt;5,IF(BH44&gt;0,"",MATCH(6,BA44:BF44,0)),"")</f>
        <v/>
      </c>
      <c r="AL44" s="3" t="str">
        <f t="shared" si="69"/>
        <v>1, 2, 3, 4, 5, 6</v>
      </c>
      <c r="AM44" s="17" t="str">
        <f t="shared" si="38"/>
        <v/>
      </c>
      <c r="AN44" s="3">
        <f t="shared" si="39"/>
        <v>0</v>
      </c>
      <c r="AO44" s="3" t="e">
        <f t="shared" si="40"/>
        <v>#REF!</v>
      </c>
      <c r="AQ44" s="20"/>
      <c r="AS44" s="22">
        <f t="shared" si="41"/>
        <v>999</v>
      </c>
      <c r="AT44" s="22">
        <f t="shared" si="42"/>
        <v>999</v>
      </c>
      <c r="AU44" s="22">
        <f t="shared" si="43"/>
        <v>999</v>
      </c>
      <c r="AV44" s="22">
        <f t="shared" si="44"/>
        <v>999</v>
      </c>
      <c r="AW44" s="22">
        <f t="shared" si="45"/>
        <v>999</v>
      </c>
      <c r="AX44" s="22">
        <f t="shared" si="46"/>
        <v>999</v>
      </c>
      <c r="BA44" s="15">
        <f t="shared" si="47"/>
        <v>0</v>
      </c>
      <c r="BB44" s="15">
        <f t="shared" si="48"/>
        <v>0</v>
      </c>
      <c r="BC44" s="15">
        <f t="shared" si="49"/>
        <v>0</v>
      </c>
      <c r="BD44" s="15">
        <f t="shared" si="50"/>
        <v>0</v>
      </c>
      <c r="BE44" s="15">
        <f t="shared" si="51"/>
        <v>0</v>
      </c>
      <c r="BF44" s="15">
        <f t="shared" si="52"/>
        <v>0</v>
      </c>
      <c r="BG44" s="15">
        <f>SUM(6-Instructions!$J$10)</f>
        <v>1</v>
      </c>
      <c r="BH44" s="15">
        <f t="shared" si="53"/>
        <v>5</v>
      </c>
      <c r="BI44" s="15">
        <f t="shared" si="54"/>
        <v>15</v>
      </c>
      <c r="BJ44" s="15">
        <f t="shared" si="55"/>
        <v>15</v>
      </c>
      <c r="BL44" s="15">
        <f>'Lane 1'!U52</f>
        <v>0</v>
      </c>
      <c r="BM44" s="15">
        <f>'Lane 2'!U52</f>
        <v>0</v>
      </c>
      <c r="BN44" s="15">
        <f>'Lane 3'!U52</f>
        <v>0</v>
      </c>
      <c r="BO44" s="15">
        <f>'Lane 4'!U52</f>
        <v>0</v>
      </c>
      <c r="BP44" s="15">
        <f>'Lane 5'!U52</f>
        <v>0</v>
      </c>
      <c r="BQ44" s="15">
        <f>'Lane 6'!U52</f>
        <v>0</v>
      </c>
    </row>
    <row r="45" spans="1:69" x14ac:dyDescent="0.2">
      <c r="A45" s="1">
        <v>39</v>
      </c>
      <c r="B45" s="2" t="s">
        <v>201</v>
      </c>
      <c r="C45" s="1" t="s">
        <v>31</v>
      </c>
      <c r="D45" s="1" t="s">
        <v>28</v>
      </c>
      <c r="E45" s="1" t="s">
        <v>29</v>
      </c>
      <c r="F45" s="6" t="s">
        <v>213</v>
      </c>
      <c r="G45" s="4" t="s">
        <v>179</v>
      </c>
      <c r="H45" s="2">
        <f t="shared" si="70"/>
        <v>0</v>
      </c>
      <c r="I45" s="2">
        <f t="shared" si="71"/>
        <v>0</v>
      </c>
      <c r="J45" s="3">
        <f t="shared" si="29"/>
        <v>0</v>
      </c>
      <c r="K45" s="4" t="s">
        <v>179</v>
      </c>
      <c r="L45" s="2">
        <f t="shared" si="72"/>
        <v>0</v>
      </c>
      <c r="M45" s="2">
        <f t="shared" si="73"/>
        <v>0</v>
      </c>
      <c r="N45" s="3">
        <f t="shared" si="30"/>
        <v>0</v>
      </c>
      <c r="O45" s="4" t="s">
        <v>179</v>
      </c>
      <c r="P45" s="2">
        <f t="shared" si="74"/>
        <v>0</v>
      </c>
      <c r="Q45" s="2">
        <f t="shared" si="75"/>
        <v>0</v>
      </c>
      <c r="R45" s="3">
        <f t="shared" si="31"/>
        <v>0</v>
      </c>
      <c r="S45" s="4" t="s">
        <v>179</v>
      </c>
      <c r="T45" s="2">
        <f t="shared" si="76"/>
        <v>0</v>
      </c>
      <c r="U45" s="2">
        <f t="shared" si="77"/>
        <v>0</v>
      </c>
      <c r="V45" s="3">
        <f t="shared" si="32"/>
        <v>0</v>
      </c>
      <c r="W45" s="4" t="s">
        <v>179</v>
      </c>
      <c r="X45" s="2">
        <f t="shared" si="78"/>
        <v>0</v>
      </c>
      <c r="Y45" s="2">
        <f t="shared" si="79"/>
        <v>0</v>
      </c>
      <c r="Z45" s="3">
        <f t="shared" si="33"/>
        <v>0</v>
      </c>
      <c r="AA45" s="4" t="s">
        <v>179</v>
      </c>
      <c r="AB45" s="2">
        <f t="shared" si="80"/>
        <v>0</v>
      </c>
      <c r="AC45" s="2">
        <f t="shared" si="81"/>
        <v>0</v>
      </c>
      <c r="AD45" s="3">
        <f t="shared" si="34"/>
        <v>0</v>
      </c>
      <c r="AE45" s="17"/>
      <c r="AF45" s="1" t="str">
        <f t="shared" si="68"/>
        <v/>
      </c>
      <c r="AG45" s="1" t="str">
        <f>IF(Instructions!$J$10&gt;1,IF(BH45&gt;$AU$5,"",MATCH(2,BA45:BF45,0)),"")</f>
        <v/>
      </c>
      <c r="AH45" s="1" t="str">
        <f>IF(Instructions!$J$10&gt;2,IF(BH45&gt;$AV$5,"",MATCH(3,BA45:BF45,0)),"")</f>
        <v/>
      </c>
      <c r="AI45" s="1" t="str">
        <f>IF(Instructions!$J$10&gt;3,IF(BH45&gt;$AW$5,"",MATCH(4,BA45:BF45,0)),"")</f>
        <v/>
      </c>
      <c r="AJ45" s="1" t="str">
        <f>IF(Instructions!$J$10&gt;4,IF(BH45&gt;$AX$5,"",MATCH(5,BA45:BF45,0)),"")</f>
        <v/>
      </c>
      <c r="AK45" s="3" t="str">
        <f>IF(Instructions!$J$10&gt;5,IF(BH45&gt;0,"",MATCH(6,BA45:BF45,0)),"")</f>
        <v/>
      </c>
      <c r="AL45" s="3" t="str">
        <f t="shared" si="69"/>
        <v>1, 2, 3, 4, 5, 6</v>
      </c>
      <c r="AM45" s="17" t="str">
        <f t="shared" si="38"/>
        <v/>
      </c>
      <c r="AN45" s="3">
        <f t="shared" si="39"/>
        <v>0</v>
      </c>
      <c r="AO45" s="3" t="e">
        <f t="shared" si="40"/>
        <v>#REF!</v>
      </c>
      <c r="AQ45" s="20"/>
      <c r="AS45" s="22">
        <f t="shared" si="41"/>
        <v>999</v>
      </c>
      <c r="AT45" s="22">
        <f t="shared" si="42"/>
        <v>999</v>
      </c>
      <c r="AU45" s="22">
        <f t="shared" si="43"/>
        <v>999</v>
      </c>
      <c r="AV45" s="22">
        <f t="shared" si="44"/>
        <v>999</v>
      </c>
      <c r="AW45" s="22">
        <f t="shared" si="45"/>
        <v>999</v>
      </c>
      <c r="AX45" s="22">
        <f t="shared" si="46"/>
        <v>999</v>
      </c>
      <c r="BA45" s="15">
        <f t="shared" si="47"/>
        <v>0</v>
      </c>
      <c r="BB45" s="15">
        <f t="shared" si="48"/>
        <v>0</v>
      </c>
      <c r="BC45" s="15">
        <f t="shared" si="49"/>
        <v>0</v>
      </c>
      <c r="BD45" s="15">
        <f t="shared" si="50"/>
        <v>0</v>
      </c>
      <c r="BE45" s="15">
        <f t="shared" si="51"/>
        <v>0</v>
      </c>
      <c r="BF45" s="15">
        <f t="shared" si="52"/>
        <v>0</v>
      </c>
      <c r="BG45" s="15">
        <f>SUM(6-Instructions!$J$10)</f>
        <v>1</v>
      </c>
      <c r="BH45" s="15">
        <f t="shared" si="53"/>
        <v>5</v>
      </c>
      <c r="BI45" s="15">
        <f t="shared" si="54"/>
        <v>15</v>
      </c>
      <c r="BJ45" s="15">
        <f t="shared" si="55"/>
        <v>15</v>
      </c>
      <c r="BL45" s="15">
        <f>'Lane 1'!U53</f>
        <v>0</v>
      </c>
      <c r="BM45" s="15">
        <f>'Lane 2'!U53</f>
        <v>0</v>
      </c>
      <c r="BN45" s="15">
        <f>'Lane 3'!U53</f>
        <v>0</v>
      </c>
      <c r="BO45" s="15">
        <f>'Lane 4'!U53</f>
        <v>0</v>
      </c>
      <c r="BP45" s="15">
        <f>'Lane 5'!U53</f>
        <v>0</v>
      </c>
      <c r="BQ45" s="15">
        <f>'Lane 6'!U53</f>
        <v>0</v>
      </c>
    </row>
    <row r="46" spans="1:69" x14ac:dyDescent="0.2">
      <c r="A46" s="1">
        <v>40</v>
      </c>
      <c r="B46" s="2" t="s">
        <v>201</v>
      </c>
      <c r="C46" s="1" t="s">
        <v>31</v>
      </c>
      <c r="D46" s="1" t="s">
        <v>28</v>
      </c>
      <c r="E46" s="1" t="s">
        <v>29</v>
      </c>
      <c r="F46" s="8" t="s">
        <v>214</v>
      </c>
      <c r="G46" s="4" t="s">
        <v>179</v>
      </c>
      <c r="H46" s="2">
        <f t="shared" si="70"/>
        <v>0</v>
      </c>
      <c r="I46" s="2">
        <f t="shared" si="71"/>
        <v>0</v>
      </c>
      <c r="J46" s="3">
        <f t="shared" si="29"/>
        <v>0</v>
      </c>
      <c r="K46" s="4" t="s">
        <v>179</v>
      </c>
      <c r="L46" s="2">
        <f t="shared" si="72"/>
        <v>0</v>
      </c>
      <c r="M46" s="2">
        <f t="shared" si="73"/>
        <v>0</v>
      </c>
      <c r="N46" s="3">
        <f t="shared" si="30"/>
        <v>0</v>
      </c>
      <c r="O46" s="4" t="s">
        <v>179</v>
      </c>
      <c r="P46" s="2">
        <f t="shared" si="74"/>
        <v>0</v>
      </c>
      <c r="Q46" s="2">
        <f t="shared" si="75"/>
        <v>0</v>
      </c>
      <c r="R46" s="3">
        <f t="shared" si="31"/>
        <v>0</v>
      </c>
      <c r="S46" s="4" t="s">
        <v>179</v>
      </c>
      <c r="T46" s="2">
        <f t="shared" si="76"/>
        <v>0</v>
      </c>
      <c r="U46" s="2">
        <f t="shared" si="77"/>
        <v>0</v>
      </c>
      <c r="V46" s="3">
        <f t="shared" si="32"/>
        <v>0</v>
      </c>
      <c r="W46" s="4" t="s">
        <v>179</v>
      </c>
      <c r="X46" s="2">
        <f t="shared" si="78"/>
        <v>0</v>
      </c>
      <c r="Y46" s="2">
        <f t="shared" si="79"/>
        <v>0</v>
      </c>
      <c r="Z46" s="3">
        <f t="shared" si="33"/>
        <v>0</v>
      </c>
      <c r="AA46" s="4" t="s">
        <v>179</v>
      </c>
      <c r="AB46" s="2">
        <f t="shared" si="80"/>
        <v>0</v>
      </c>
      <c r="AC46" s="2">
        <f t="shared" si="81"/>
        <v>0</v>
      </c>
      <c r="AD46" s="3">
        <f t="shared" si="34"/>
        <v>0</v>
      </c>
      <c r="AE46" s="17"/>
      <c r="AF46" s="1" t="str">
        <f t="shared" si="68"/>
        <v/>
      </c>
      <c r="AG46" s="1" t="str">
        <f>IF(Instructions!$J$10&gt;1,IF(BH46&gt;$AU$5,"",MATCH(2,BA46:BF46,0)),"")</f>
        <v/>
      </c>
      <c r="AH46" s="1" t="str">
        <f>IF(Instructions!$J$10&gt;2,IF(BH46&gt;$AV$5,"",MATCH(3,BA46:BF46,0)),"")</f>
        <v/>
      </c>
      <c r="AI46" s="1" t="str">
        <f>IF(Instructions!$J$10&gt;3,IF(BH46&gt;$AW$5,"",MATCH(4,BA46:BF46,0)),"")</f>
        <v/>
      </c>
      <c r="AJ46" s="1" t="str">
        <f>IF(Instructions!$J$10&gt;4,IF(BH46&gt;$AX$5,"",MATCH(5,BA46:BF46,0)),"")</f>
        <v/>
      </c>
      <c r="AK46" s="3" t="str">
        <f>IF(Instructions!$J$10&gt;5,IF(BH46&gt;0,"",MATCH(6,BA46:BF46,0)),"")</f>
        <v/>
      </c>
      <c r="AL46" s="3" t="str">
        <f t="shared" si="69"/>
        <v>1, 2, 3, 4, 5, 6</v>
      </c>
      <c r="AM46" s="17" t="str">
        <f t="shared" si="38"/>
        <v/>
      </c>
      <c r="AN46" s="3">
        <f t="shared" si="39"/>
        <v>0</v>
      </c>
      <c r="AO46" s="3" t="e">
        <f t="shared" si="40"/>
        <v>#REF!</v>
      </c>
      <c r="AQ46" s="20"/>
      <c r="AS46" s="22">
        <f t="shared" si="41"/>
        <v>999</v>
      </c>
      <c r="AT46" s="22">
        <f t="shared" si="42"/>
        <v>999</v>
      </c>
      <c r="AU46" s="22">
        <f t="shared" si="43"/>
        <v>999</v>
      </c>
      <c r="AV46" s="22">
        <f t="shared" si="44"/>
        <v>999</v>
      </c>
      <c r="AW46" s="22">
        <f t="shared" si="45"/>
        <v>999</v>
      </c>
      <c r="AX46" s="22">
        <f t="shared" si="46"/>
        <v>999</v>
      </c>
      <c r="BA46" s="15">
        <f t="shared" si="47"/>
        <v>0</v>
      </c>
      <c r="BB46" s="15">
        <f t="shared" si="48"/>
        <v>0</v>
      </c>
      <c r="BC46" s="15">
        <f t="shared" si="49"/>
        <v>0</v>
      </c>
      <c r="BD46" s="15">
        <f t="shared" si="50"/>
        <v>0</v>
      </c>
      <c r="BE46" s="15">
        <f t="shared" si="51"/>
        <v>0</v>
      </c>
      <c r="BF46" s="15">
        <f t="shared" si="52"/>
        <v>0</v>
      </c>
      <c r="BG46" s="15">
        <f>SUM(6-Instructions!$J$10)</f>
        <v>1</v>
      </c>
      <c r="BH46" s="15">
        <f t="shared" si="53"/>
        <v>5</v>
      </c>
      <c r="BI46" s="15">
        <f t="shared" si="54"/>
        <v>15</v>
      </c>
      <c r="BJ46" s="15">
        <f t="shared" si="55"/>
        <v>15</v>
      </c>
      <c r="BL46" s="15">
        <f>'Lane 1'!U54</f>
        <v>0</v>
      </c>
      <c r="BM46" s="15">
        <f>'Lane 2'!U54</f>
        <v>0</v>
      </c>
      <c r="BN46" s="15">
        <f>'Lane 3'!U54</f>
        <v>0</v>
      </c>
      <c r="BO46" s="15">
        <f>'Lane 4'!U54</f>
        <v>0</v>
      </c>
      <c r="BP46" s="15">
        <f>'Lane 5'!U54</f>
        <v>0</v>
      </c>
      <c r="BQ46" s="15">
        <f>'Lane 6'!U54</f>
        <v>0</v>
      </c>
    </row>
    <row r="47" spans="1:69" x14ac:dyDescent="0.2">
      <c r="A47" s="1">
        <v>41</v>
      </c>
      <c r="B47" s="2" t="s">
        <v>201</v>
      </c>
      <c r="C47" s="1" t="s">
        <v>34</v>
      </c>
      <c r="D47" s="1" t="s">
        <v>25</v>
      </c>
      <c r="E47" s="1" t="s">
        <v>27</v>
      </c>
      <c r="F47" s="6" t="s">
        <v>213</v>
      </c>
      <c r="G47" s="4" t="s">
        <v>179</v>
      </c>
      <c r="H47" s="2">
        <f t="shared" si="70"/>
        <v>0</v>
      </c>
      <c r="I47" s="2">
        <f t="shared" si="71"/>
        <v>0</v>
      </c>
      <c r="J47" s="3">
        <f t="shared" si="29"/>
        <v>0</v>
      </c>
      <c r="K47" s="4" t="s">
        <v>179</v>
      </c>
      <c r="L47" s="2">
        <f t="shared" si="72"/>
        <v>0</v>
      </c>
      <c r="M47" s="2">
        <f t="shared" si="73"/>
        <v>0</v>
      </c>
      <c r="N47" s="3">
        <f t="shared" si="30"/>
        <v>0</v>
      </c>
      <c r="O47" s="4" t="s">
        <v>179</v>
      </c>
      <c r="P47" s="2">
        <f t="shared" si="74"/>
        <v>0</v>
      </c>
      <c r="Q47" s="2">
        <f t="shared" si="75"/>
        <v>0</v>
      </c>
      <c r="R47" s="3">
        <f t="shared" si="31"/>
        <v>0</v>
      </c>
      <c r="S47" s="4" t="s">
        <v>179</v>
      </c>
      <c r="T47" s="2">
        <f t="shared" si="76"/>
        <v>0</v>
      </c>
      <c r="U47" s="2">
        <f t="shared" si="77"/>
        <v>0</v>
      </c>
      <c r="V47" s="3">
        <f t="shared" si="32"/>
        <v>0</v>
      </c>
      <c r="W47" s="4" t="s">
        <v>179</v>
      </c>
      <c r="X47" s="2">
        <f t="shared" si="78"/>
        <v>0</v>
      </c>
      <c r="Y47" s="2">
        <f t="shared" si="79"/>
        <v>0</v>
      </c>
      <c r="Z47" s="3">
        <f t="shared" si="33"/>
        <v>0</v>
      </c>
      <c r="AA47" s="4" t="s">
        <v>179</v>
      </c>
      <c r="AB47" s="2">
        <f t="shared" si="80"/>
        <v>0</v>
      </c>
      <c r="AC47" s="2">
        <f t="shared" si="81"/>
        <v>0</v>
      </c>
      <c r="AD47" s="3">
        <f t="shared" si="34"/>
        <v>0</v>
      </c>
      <c r="AE47" s="17"/>
      <c r="AF47" s="1" t="str">
        <f t="shared" si="68"/>
        <v/>
      </c>
      <c r="AG47" s="1" t="str">
        <f>IF(Instructions!$J$10&gt;1,IF(BH47&gt;$AU$5,"",MATCH(2,BA47:BF47,0)),"")</f>
        <v/>
      </c>
      <c r="AH47" s="1" t="str">
        <f>IF(Instructions!$J$10&gt;2,IF(BH47&gt;$AV$5,"",MATCH(3,BA47:BF47,0)),"")</f>
        <v/>
      </c>
      <c r="AI47" s="1" t="str">
        <f>IF(Instructions!$J$10&gt;3,IF(BH47&gt;$AW$5,"",MATCH(4,BA47:BF47,0)),"")</f>
        <v/>
      </c>
      <c r="AJ47" s="1" t="str">
        <f>IF(Instructions!$J$10&gt;4,IF(BH47&gt;$AX$5,"",MATCH(5,BA47:BF47,0)),"")</f>
        <v/>
      </c>
      <c r="AK47" s="3" t="str">
        <f>IF(Instructions!$J$10&gt;5,IF(BH47&gt;0,"",MATCH(6,BA47:BF47,0)),"")</f>
        <v/>
      </c>
      <c r="AL47" s="3" t="str">
        <f t="shared" si="69"/>
        <v>1, 2, 3, 4, 5, 6</v>
      </c>
      <c r="AM47" s="17" t="str">
        <f t="shared" si="38"/>
        <v/>
      </c>
      <c r="AN47" s="3">
        <f t="shared" si="39"/>
        <v>0</v>
      </c>
      <c r="AO47" s="3" t="e">
        <f t="shared" si="40"/>
        <v>#REF!</v>
      </c>
      <c r="AQ47" s="20"/>
      <c r="AS47" s="22">
        <f t="shared" si="41"/>
        <v>999</v>
      </c>
      <c r="AT47" s="22">
        <f t="shared" si="42"/>
        <v>999</v>
      </c>
      <c r="AU47" s="22">
        <f t="shared" si="43"/>
        <v>999</v>
      </c>
      <c r="AV47" s="22">
        <f t="shared" si="44"/>
        <v>999</v>
      </c>
      <c r="AW47" s="22">
        <f t="shared" si="45"/>
        <v>999</v>
      </c>
      <c r="AX47" s="22">
        <f t="shared" si="46"/>
        <v>999</v>
      </c>
      <c r="BA47" s="15">
        <f t="shared" si="47"/>
        <v>0</v>
      </c>
      <c r="BB47" s="15">
        <f t="shared" si="48"/>
        <v>0</v>
      </c>
      <c r="BC47" s="15">
        <f t="shared" si="49"/>
        <v>0</v>
      </c>
      <c r="BD47" s="15">
        <f t="shared" si="50"/>
        <v>0</v>
      </c>
      <c r="BE47" s="15">
        <f t="shared" si="51"/>
        <v>0</v>
      </c>
      <c r="BF47" s="15">
        <f t="shared" si="52"/>
        <v>0</v>
      </c>
      <c r="BG47" s="15">
        <f>SUM(6-Instructions!$J$10)</f>
        <v>1</v>
      </c>
      <c r="BH47" s="15">
        <f t="shared" si="53"/>
        <v>5</v>
      </c>
      <c r="BI47" s="15">
        <f t="shared" si="54"/>
        <v>15</v>
      </c>
      <c r="BJ47" s="15">
        <f t="shared" si="55"/>
        <v>15</v>
      </c>
      <c r="BL47" s="15">
        <f>'Lane 1'!U55</f>
        <v>0</v>
      </c>
      <c r="BM47" s="15">
        <f>'Lane 2'!U55</f>
        <v>0</v>
      </c>
      <c r="BN47" s="15">
        <f>'Lane 3'!U55</f>
        <v>0</v>
      </c>
      <c r="BO47" s="15">
        <f>'Lane 4'!U55</f>
        <v>0</v>
      </c>
      <c r="BP47" s="15">
        <f>'Lane 5'!U55</f>
        <v>0</v>
      </c>
      <c r="BQ47" s="15">
        <f>'Lane 6'!U55</f>
        <v>0</v>
      </c>
    </row>
    <row r="48" spans="1:69" x14ac:dyDescent="0.2">
      <c r="A48" s="1">
        <v>42</v>
      </c>
      <c r="B48" s="2" t="s">
        <v>201</v>
      </c>
      <c r="C48" s="1" t="s">
        <v>34</v>
      </c>
      <c r="D48" s="1" t="s">
        <v>25</v>
      </c>
      <c r="E48" s="5" t="s">
        <v>27</v>
      </c>
      <c r="F48" s="8" t="s">
        <v>214</v>
      </c>
      <c r="G48" s="4" t="s">
        <v>179</v>
      </c>
      <c r="H48" s="2">
        <f t="shared" si="70"/>
        <v>0</v>
      </c>
      <c r="I48" s="2">
        <f t="shared" si="71"/>
        <v>0</v>
      </c>
      <c r="J48" s="3">
        <f t="shared" si="29"/>
        <v>0</v>
      </c>
      <c r="K48" s="4" t="s">
        <v>179</v>
      </c>
      <c r="L48" s="2">
        <f t="shared" si="72"/>
        <v>0</v>
      </c>
      <c r="M48" s="2">
        <f t="shared" si="73"/>
        <v>0</v>
      </c>
      <c r="N48" s="3">
        <f t="shared" si="30"/>
        <v>0</v>
      </c>
      <c r="O48" s="4" t="s">
        <v>179</v>
      </c>
      <c r="P48" s="2">
        <f t="shared" si="74"/>
        <v>0</v>
      </c>
      <c r="Q48" s="2">
        <f t="shared" si="75"/>
        <v>0</v>
      </c>
      <c r="R48" s="3">
        <f t="shared" si="31"/>
        <v>0</v>
      </c>
      <c r="S48" s="4" t="s">
        <v>179</v>
      </c>
      <c r="T48" s="2">
        <f t="shared" si="76"/>
        <v>0</v>
      </c>
      <c r="U48" s="2">
        <f t="shared" si="77"/>
        <v>0</v>
      </c>
      <c r="V48" s="3">
        <f t="shared" si="32"/>
        <v>0</v>
      </c>
      <c r="W48" s="4" t="s">
        <v>179</v>
      </c>
      <c r="X48" s="2">
        <f t="shared" si="78"/>
        <v>0</v>
      </c>
      <c r="Y48" s="2">
        <f t="shared" si="79"/>
        <v>0</v>
      </c>
      <c r="Z48" s="3">
        <f t="shared" si="33"/>
        <v>0</v>
      </c>
      <c r="AA48" s="4" t="s">
        <v>179</v>
      </c>
      <c r="AB48" s="2">
        <f t="shared" si="80"/>
        <v>0</v>
      </c>
      <c r="AC48" s="2">
        <f t="shared" si="81"/>
        <v>0</v>
      </c>
      <c r="AD48" s="3">
        <f t="shared" si="34"/>
        <v>0</v>
      </c>
      <c r="AE48" s="17"/>
      <c r="AF48" s="1" t="str">
        <f t="shared" si="68"/>
        <v/>
      </c>
      <c r="AG48" s="1" t="str">
        <f>IF(Instructions!$J$10&gt;1,IF(BH48&gt;$AU$5,"",MATCH(2,BA48:BF48,0)),"")</f>
        <v/>
      </c>
      <c r="AH48" s="1" t="str">
        <f>IF(Instructions!$J$10&gt;2,IF(BH48&gt;$AV$5,"",MATCH(3,BA48:BF48,0)),"")</f>
        <v/>
      </c>
      <c r="AI48" s="1" t="str">
        <f>IF(Instructions!$J$10&gt;3,IF(BH48&gt;$AW$5,"",MATCH(4,BA48:BF48,0)),"")</f>
        <v/>
      </c>
      <c r="AJ48" s="1" t="str">
        <f>IF(Instructions!$J$10&gt;4,IF(BH48&gt;$AX$5,"",MATCH(5,BA48:BF48,0)),"")</f>
        <v/>
      </c>
      <c r="AK48" s="3" t="str">
        <f>IF(Instructions!$J$10&gt;5,IF(BH48&gt;0,"",MATCH(6,BA48:BF48,0)),"")</f>
        <v/>
      </c>
      <c r="AL48" s="3" t="str">
        <f t="shared" si="69"/>
        <v>1, 2, 3, 4, 5, 6</v>
      </c>
      <c r="AM48" s="17" t="str">
        <f t="shared" si="38"/>
        <v/>
      </c>
      <c r="AN48" s="3">
        <f t="shared" si="39"/>
        <v>0</v>
      </c>
      <c r="AO48" s="3" t="e">
        <f t="shared" si="40"/>
        <v>#REF!</v>
      </c>
      <c r="AQ48" s="20"/>
      <c r="AS48" s="22">
        <f t="shared" si="41"/>
        <v>999</v>
      </c>
      <c r="AT48" s="22">
        <f t="shared" si="42"/>
        <v>999</v>
      </c>
      <c r="AU48" s="22">
        <f t="shared" si="43"/>
        <v>999</v>
      </c>
      <c r="AV48" s="22">
        <f t="shared" si="44"/>
        <v>999</v>
      </c>
      <c r="AW48" s="22">
        <f t="shared" si="45"/>
        <v>999</v>
      </c>
      <c r="AX48" s="22">
        <f t="shared" si="46"/>
        <v>999</v>
      </c>
      <c r="BA48" s="15">
        <f t="shared" si="47"/>
        <v>0</v>
      </c>
      <c r="BB48" s="15">
        <f t="shared" si="48"/>
        <v>0</v>
      </c>
      <c r="BC48" s="15">
        <f t="shared" si="49"/>
        <v>0</v>
      </c>
      <c r="BD48" s="15">
        <f t="shared" si="50"/>
        <v>0</v>
      </c>
      <c r="BE48" s="15">
        <f t="shared" si="51"/>
        <v>0</v>
      </c>
      <c r="BF48" s="15">
        <f t="shared" si="52"/>
        <v>0</v>
      </c>
      <c r="BG48" s="15">
        <f>SUM(6-Instructions!$J$10)</f>
        <v>1</v>
      </c>
      <c r="BH48" s="15">
        <f t="shared" si="53"/>
        <v>5</v>
      </c>
      <c r="BI48" s="15">
        <f t="shared" si="54"/>
        <v>15</v>
      </c>
      <c r="BJ48" s="15">
        <f t="shared" si="55"/>
        <v>15</v>
      </c>
      <c r="BL48" s="15">
        <f>'Lane 1'!U56</f>
        <v>0</v>
      </c>
      <c r="BM48" s="15">
        <f>'Lane 2'!U56</f>
        <v>0</v>
      </c>
      <c r="BN48" s="15">
        <f>'Lane 3'!U56</f>
        <v>0</v>
      </c>
      <c r="BO48" s="15">
        <f>'Lane 4'!U56</f>
        <v>0</v>
      </c>
      <c r="BP48" s="15">
        <f>'Lane 5'!U56</f>
        <v>0</v>
      </c>
      <c r="BQ48" s="15">
        <f>'Lane 6'!U56</f>
        <v>0</v>
      </c>
    </row>
    <row r="49" spans="1:69" x14ac:dyDescent="0.2">
      <c r="A49" s="1">
        <v>43</v>
      </c>
      <c r="B49" s="2" t="s">
        <v>201</v>
      </c>
      <c r="C49" s="1" t="s">
        <v>35</v>
      </c>
      <c r="D49" s="1" t="s">
        <v>28</v>
      </c>
      <c r="E49" s="1" t="s">
        <v>29</v>
      </c>
      <c r="F49" s="6" t="s">
        <v>213</v>
      </c>
      <c r="G49" s="4" t="s">
        <v>179</v>
      </c>
      <c r="H49" s="2">
        <f t="shared" si="70"/>
        <v>0</v>
      </c>
      <c r="I49" s="2">
        <f t="shared" si="71"/>
        <v>0</v>
      </c>
      <c r="J49" s="3">
        <f t="shared" si="29"/>
        <v>0</v>
      </c>
      <c r="K49" s="4" t="s">
        <v>179</v>
      </c>
      <c r="L49" s="2">
        <f t="shared" si="72"/>
        <v>0</v>
      </c>
      <c r="M49" s="2">
        <f t="shared" si="73"/>
        <v>0</v>
      </c>
      <c r="N49" s="3">
        <f t="shared" si="30"/>
        <v>0</v>
      </c>
      <c r="O49" s="4" t="s">
        <v>179</v>
      </c>
      <c r="P49" s="2">
        <f t="shared" si="74"/>
        <v>0</v>
      </c>
      <c r="Q49" s="2">
        <f t="shared" si="75"/>
        <v>0</v>
      </c>
      <c r="R49" s="3">
        <f t="shared" si="31"/>
        <v>0</v>
      </c>
      <c r="S49" s="4" t="s">
        <v>179</v>
      </c>
      <c r="T49" s="2">
        <f t="shared" si="76"/>
        <v>0</v>
      </c>
      <c r="U49" s="2">
        <f t="shared" si="77"/>
        <v>0</v>
      </c>
      <c r="V49" s="3">
        <f t="shared" si="32"/>
        <v>0</v>
      </c>
      <c r="W49" s="4" t="s">
        <v>179</v>
      </c>
      <c r="X49" s="2">
        <f t="shared" si="78"/>
        <v>0</v>
      </c>
      <c r="Y49" s="2">
        <f t="shared" si="79"/>
        <v>0</v>
      </c>
      <c r="Z49" s="3">
        <f t="shared" si="33"/>
        <v>0</v>
      </c>
      <c r="AA49" s="4" t="s">
        <v>179</v>
      </c>
      <c r="AB49" s="2">
        <f t="shared" si="80"/>
        <v>0</v>
      </c>
      <c r="AC49" s="2">
        <f t="shared" si="81"/>
        <v>0</v>
      </c>
      <c r="AD49" s="3">
        <f t="shared" si="34"/>
        <v>0</v>
      </c>
      <c r="AE49" s="17"/>
      <c r="AF49" s="1" t="str">
        <f t="shared" si="68"/>
        <v/>
      </c>
      <c r="AG49" s="1" t="str">
        <f>IF(Instructions!$J$10&gt;1,IF(BH49&gt;$AU$5,"",MATCH(2,BA49:BF49,0)),"")</f>
        <v/>
      </c>
      <c r="AH49" s="1" t="str">
        <f>IF(Instructions!$J$10&gt;2,IF(BH49&gt;$AV$5,"",MATCH(3,BA49:BF49,0)),"")</f>
        <v/>
      </c>
      <c r="AI49" s="1" t="str">
        <f>IF(Instructions!$J$10&gt;3,IF(BH49&gt;$AW$5,"",MATCH(4,BA49:BF49,0)),"")</f>
        <v/>
      </c>
      <c r="AJ49" s="1" t="str">
        <f>IF(Instructions!$J$10&gt;4,IF(BH49&gt;$AX$5,"",MATCH(5,BA49:BF49,0)),"")</f>
        <v/>
      </c>
      <c r="AK49" s="3" t="str">
        <f>IF(Instructions!$J$10&gt;5,IF(BH49&gt;0,"",MATCH(6,BA49:BF49,0)),"")</f>
        <v/>
      </c>
      <c r="AL49" s="3" t="str">
        <f t="shared" si="69"/>
        <v>1, 2, 3, 4, 5, 6</v>
      </c>
      <c r="AM49" s="17" t="str">
        <f t="shared" si="38"/>
        <v/>
      </c>
      <c r="AN49" s="3">
        <f t="shared" si="39"/>
        <v>0</v>
      </c>
      <c r="AO49" s="3" t="e">
        <f t="shared" si="40"/>
        <v>#REF!</v>
      </c>
      <c r="AQ49" s="20"/>
      <c r="AS49" s="22">
        <f t="shared" si="41"/>
        <v>999</v>
      </c>
      <c r="AT49" s="22">
        <f t="shared" si="42"/>
        <v>999</v>
      </c>
      <c r="AU49" s="22">
        <f t="shared" si="43"/>
        <v>999</v>
      </c>
      <c r="AV49" s="22">
        <f t="shared" si="44"/>
        <v>999</v>
      </c>
      <c r="AW49" s="22">
        <f t="shared" si="45"/>
        <v>999</v>
      </c>
      <c r="AX49" s="22">
        <f t="shared" si="46"/>
        <v>999</v>
      </c>
      <c r="BA49" s="15">
        <f t="shared" si="47"/>
        <v>0</v>
      </c>
      <c r="BB49" s="15">
        <f t="shared" si="48"/>
        <v>0</v>
      </c>
      <c r="BC49" s="15">
        <f t="shared" si="49"/>
        <v>0</v>
      </c>
      <c r="BD49" s="15">
        <f t="shared" si="50"/>
        <v>0</v>
      </c>
      <c r="BE49" s="15">
        <f t="shared" si="51"/>
        <v>0</v>
      </c>
      <c r="BF49" s="15">
        <f t="shared" si="52"/>
        <v>0</v>
      </c>
      <c r="BG49" s="15">
        <f>SUM(6-Instructions!$J$10)</f>
        <v>1</v>
      </c>
      <c r="BH49" s="15">
        <f t="shared" si="53"/>
        <v>5</v>
      </c>
      <c r="BI49" s="15">
        <f t="shared" si="54"/>
        <v>15</v>
      </c>
      <c r="BJ49" s="15">
        <f t="shared" si="55"/>
        <v>15</v>
      </c>
      <c r="BL49" s="15">
        <f>'Lane 1'!U57</f>
        <v>0</v>
      </c>
      <c r="BM49" s="15">
        <f>'Lane 2'!U57</f>
        <v>0</v>
      </c>
      <c r="BN49" s="15">
        <f>'Lane 3'!U57</f>
        <v>0</v>
      </c>
      <c r="BO49" s="15">
        <f>'Lane 4'!U57</f>
        <v>0</v>
      </c>
      <c r="BP49" s="15">
        <f>'Lane 5'!U57</f>
        <v>0</v>
      </c>
      <c r="BQ49" s="15">
        <f>'Lane 6'!U57</f>
        <v>0</v>
      </c>
    </row>
    <row r="50" spans="1:69" x14ac:dyDescent="0.2">
      <c r="A50" s="1">
        <v>44</v>
      </c>
      <c r="B50" s="2" t="s">
        <v>201</v>
      </c>
      <c r="C50" s="1" t="s">
        <v>35</v>
      </c>
      <c r="D50" s="1" t="s">
        <v>28</v>
      </c>
      <c r="E50" s="1" t="s">
        <v>29</v>
      </c>
      <c r="F50" s="8" t="s">
        <v>214</v>
      </c>
      <c r="G50" s="4" t="s">
        <v>179</v>
      </c>
      <c r="H50" s="2">
        <f t="shared" si="70"/>
        <v>0</v>
      </c>
      <c r="I50" s="2">
        <f t="shared" si="71"/>
        <v>0</v>
      </c>
      <c r="J50" s="3">
        <f t="shared" si="29"/>
        <v>0</v>
      </c>
      <c r="K50" s="4" t="s">
        <v>179</v>
      </c>
      <c r="L50" s="2">
        <f t="shared" si="72"/>
        <v>0</v>
      </c>
      <c r="M50" s="2">
        <f t="shared" si="73"/>
        <v>0</v>
      </c>
      <c r="N50" s="3">
        <f t="shared" si="30"/>
        <v>0</v>
      </c>
      <c r="O50" s="4" t="s">
        <v>179</v>
      </c>
      <c r="P50" s="2">
        <f t="shared" si="74"/>
        <v>0</v>
      </c>
      <c r="Q50" s="2">
        <f t="shared" si="75"/>
        <v>0</v>
      </c>
      <c r="R50" s="3">
        <f t="shared" si="31"/>
        <v>0</v>
      </c>
      <c r="S50" s="4" t="s">
        <v>179</v>
      </c>
      <c r="T50" s="2">
        <f t="shared" si="76"/>
        <v>0</v>
      </c>
      <c r="U50" s="2">
        <f t="shared" si="77"/>
        <v>0</v>
      </c>
      <c r="V50" s="3">
        <f t="shared" si="32"/>
        <v>0</v>
      </c>
      <c r="W50" s="4" t="s">
        <v>179</v>
      </c>
      <c r="X50" s="2">
        <f t="shared" si="78"/>
        <v>0</v>
      </c>
      <c r="Y50" s="2">
        <f t="shared" si="79"/>
        <v>0</v>
      </c>
      <c r="Z50" s="3">
        <f t="shared" si="33"/>
        <v>0</v>
      </c>
      <c r="AA50" s="4" t="s">
        <v>179</v>
      </c>
      <c r="AB50" s="2">
        <f t="shared" si="80"/>
        <v>0</v>
      </c>
      <c r="AC50" s="2">
        <f t="shared" si="81"/>
        <v>0</v>
      </c>
      <c r="AD50" s="3">
        <f t="shared" si="34"/>
        <v>0</v>
      </c>
      <c r="AE50" s="17"/>
      <c r="AF50" s="1" t="str">
        <f t="shared" si="68"/>
        <v/>
      </c>
      <c r="AG50" s="1" t="str">
        <f>IF(Instructions!$J$10&gt;1,IF(BH50&gt;$AU$5,"",MATCH(2,BA50:BF50,0)),"")</f>
        <v/>
      </c>
      <c r="AH50" s="1" t="str">
        <f>IF(Instructions!$J$10&gt;2,IF(BH50&gt;$AV$5,"",MATCH(3,BA50:BF50,0)),"")</f>
        <v/>
      </c>
      <c r="AI50" s="1" t="str">
        <f>IF(Instructions!$J$10&gt;3,IF(BH50&gt;$AW$5,"",MATCH(4,BA50:BF50,0)),"")</f>
        <v/>
      </c>
      <c r="AJ50" s="1" t="str">
        <f>IF(Instructions!$J$10&gt;4,IF(BH50&gt;$AX$5,"",MATCH(5,BA50:BF50,0)),"")</f>
        <v/>
      </c>
      <c r="AK50" s="3" t="str">
        <f>IF(Instructions!$J$10&gt;5,IF(BH50&gt;0,"",MATCH(6,BA50:BF50,0)),"")</f>
        <v/>
      </c>
      <c r="AL50" s="3" t="str">
        <f t="shared" si="69"/>
        <v>1, 2, 3, 4, 5, 6</v>
      </c>
      <c r="AM50" s="17" t="str">
        <f t="shared" si="38"/>
        <v/>
      </c>
      <c r="AN50" s="3">
        <f t="shared" si="39"/>
        <v>0</v>
      </c>
      <c r="AO50" s="3" t="e">
        <f t="shared" si="40"/>
        <v>#REF!</v>
      </c>
      <c r="AQ50" s="20"/>
      <c r="AS50" s="22">
        <f t="shared" si="41"/>
        <v>999</v>
      </c>
      <c r="AT50" s="22">
        <f t="shared" si="42"/>
        <v>999</v>
      </c>
      <c r="AU50" s="22">
        <f t="shared" si="43"/>
        <v>999</v>
      </c>
      <c r="AV50" s="22">
        <f t="shared" si="44"/>
        <v>999</v>
      </c>
      <c r="AW50" s="22">
        <f t="shared" si="45"/>
        <v>999</v>
      </c>
      <c r="AX50" s="22">
        <f t="shared" si="46"/>
        <v>999</v>
      </c>
      <c r="BA50" s="15">
        <f t="shared" si="47"/>
        <v>0</v>
      </c>
      <c r="BB50" s="15">
        <f t="shared" si="48"/>
        <v>0</v>
      </c>
      <c r="BC50" s="15">
        <f t="shared" si="49"/>
        <v>0</v>
      </c>
      <c r="BD50" s="15">
        <f t="shared" si="50"/>
        <v>0</v>
      </c>
      <c r="BE50" s="15">
        <f t="shared" si="51"/>
        <v>0</v>
      </c>
      <c r="BF50" s="15">
        <f t="shared" si="52"/>
        <v>0</v>
      </c>
      <c r="BG50" s="15">
        <f>SUM(6-Instructions!$J$10)</f>
        <v>1</v>
      </c>
      <c r="BH50" s="15">
        <f t="shared" si="53"/>
        <v>5</v>
      </c>
      <c r="BI50" s="15">
        <f t="shared" si="54"/>
        <v>15</v>
      </c>
      <c r="BJ50" s="15">
        <f t="shared" si="55"/>
        <v>15</v>
      </c>
      <c r="BL50" s="15">
        <f>'Lane 1'!U58</f>
        <v>0</v>
      </c>
      <c r="BM50" s="15">
        <f>'Lane 2'!U58</f>
        <v>0</v>
      </c>
      <c r="BN50" s="15">
        <f>'Lane 3'!U58</f>
        <v>0</v>
      </c>
      <c r="BO50" s="15">
        <f>'Lane 4'!U58</f>
        <v>0</v>
      </c>
      <c r="BP50" s="15">
        <f>'Lane 5'!U58</f>
        <v>0</v>
      </c>
      <c r="BQ50" s="15">
        <f>'Lane 6'!U58</f>
        <v>0</v>
      </c>
    </row>
    <row r="51" spans="1:69" x14ac:dyDescent="0.2">
      <c r="A51" s="1">
        <v>45</v>
      </c>
      <c r="B51" s="2" t="s">
        <v>201</v>
      </c>
      <c r="C51" s="1" t="s">
        <v>24</v>
      </c>
      <c r="D51" s="1" t="s">
        <v>28</v>
      </c>
      <c r="E51" s="1" t="s">
        <v>26</v>
      </c>
      <c r="F51" s="6" t="s">
        <v>213</v>
      </c>
      <c r="G51" s="4" t="s">
        <v>179</v>
      </c>
      <c r="H51" s="2">
        <f t="shared" si="70"/>
        <v>0</v>
      </c>
      <c r="I51" s="2">
        <f t="shared" si="71"/>
        <v>0</v>
      </c>
      <c r="J51" s="3">
        <f t="shared" si="29"/>
        <v>0</v>
      </c>
      <c r="K51" s="4" t="s">
        <v>179</v>
      </c>
      <c r="L51" s="2">
        <f t="shared" si="72"/>
        <v>0</v>
      </c>
      <c r="M51" s="2">
        <f t="shared" si="73"/>
        <v>0</v>
      </c>
      <c r="N51" s="3">
        <f t="shared" si="30"/>
        <v>0</v>
      </c>
      <c r="O51" s="4" t="s">
        <v>179</v>
      </c>
      <c r="P51" s="2">
        <f t="shared" si="74"/>
        <v>0</v>
      </c>
      <c r="Q51" s="2">
        <f t="shared" si="75"/>
        <v>0</v>
      </c>
      <c r="R51" s="3">
        <f t="shared" si="31"/>
        <v>0</v>
      </c>
      <c r="S51" s="4" t="s">
        <v>179</v>
      </c>
      <c r="T51" s="2">
        <f t="shared" si="76"/>
        <v>0</v>
      </c>
      <c r="U51" s="2">
        <f t="shared" si="77"/>
        <v>0</v>
      </c>
      <c r="V51" s="3">
        <f t="shared" si="32"/>
        <v>0</v>
      </c>
      <c r="W51" s="4" t="s">
        <v>179</v>
      </c>
      <c r="X51" s="2">
        <f t="shared" si="78"/>
        <v>0</v>
      </c>
      <c r="Y51" s="2">
        <f t="shared" si="79"/>
        <v>0</v>
      </c>
      <c r="Z51" s="3">
        <f t="shared" si="33"/>
        <v>0</v>
      </c>
      <c r="AA51" s="4" t="s">
        <v>179</v>
      </c>
      <c r="AB51" s="2">
        <f t="shared" si="80"/>
        <v>0</v>
      </c>
      <c r="AC51" s="2">
        <f t="shared" si="81"/>
        <v>0</v>
      </c>
      <c r="AD51" s="3">
        <f t="shared" si="34"/>
        <v>0</v>
      </c>
      <c r="AE51" s="17"/>
      <c r="AF51" s="1" t="str">
        <f t="shared" si="68"/>
        <v/>
      </c>
      <c r="AG51" s="1" t="str">
        <f>IF(Instructions!$J$10&gt;1,IF(BH51&gt;$AU$5,"",MATCH(2,BA51:BF51,0)),"")</f>
        <v/>
      </c>
      <c r="AH51" s="1" t="str">
        <f>IF(Instructions!$J$10&gt;2,IF(BH51&gt;$AV$5,"",MATCH(3,BA51:BF51,0)),"")</f>
        <v/>
      </c>
      <c r="AI51" s="1" t="str">
        <f>IF(Instructions!$J$10&gt;3,IF(BH51&gt;$AW$5,"",MATCH(4,BA51:BF51,0)),"")</f>
        <v/>
      </c>
      <c r="AJ51" s="1" t="str">
        <f>IF(Instructions!$J$10&gt;4,IF(BH51&gt;$AX$5,"",MATCH(5,BA51:BF51,0)),"")</f>
        <v/>
      </c>
      <c r="AK51" s="3" t="str">
        <f>IF(Instructions!$J$10&gt;5,IF(BH51&gt;0,"",MATCH(6,BA51:BF51,0)),"")</f>
        <v/>
      </c>
      <c r="AL51" s="3" t="str">
        <f t="shared" si="69"/>
        <v>1, 2, 3, 4, 5, 6</v>
      </c>
      <c r="AM51" s="17" t="str">
        <f t="shared" si="38"/>
        <v/>
      </c>
      <c r="AN51" s="3">
        <f t="shared" si="39"/>
        <v>0</v>
      </c>
      <c r="AO51" s="3" t="e">
        <f t="shared" si="40"/>
        <v>#REF!</v>
      </c>
      <c r="AQ51" s="20"/>
      <c r="AS51" s="22">
        <f t="shared" si="41"/>
        <v>999</v>
      </c>
      <c r="AT51" s="22">
        <f t="shared" si="42"/>
        <v>999</v>
      </c>
      <c r="AU51" s="22">
        <f t="shared" si="43"/>
        <v>999</v>
      </c>
      <c r="AV51" s="22">
        <f t="shared" si="44"/>
        <v>999</v>
      </c>
      <c r="AW51" s="22">
        <f t="shared" si="45"/>
        <v>999</v>
      </c>
      <c r="AX51" s="22">
        <f t="shared" si="46"/>
        <v>999</v>
      </c>
      <c r="BA51" s="15">
        <f t="shared" si="47"/>
        <v>0</v>
      </c>
      <c r="BB51" s="15">
        <f t="shared" si="48"/>
        <v>0</v>
      </c>
      <c r="BC51" s="15">
        <f t="shared" si="49"/>
        <v>0</v>
      </c>
      <c r="BD51" s="15">
        <f t="shared" si="50"/>
        <v>0</v>
      </c>
      <c r="BE51" s="15">
        <f t="shared" si="51"/>
        <v>0</v>
      </c>
      <c r="BF51" s="15">
        <f t="shared" si="52"/>
        <v>0</v>
      </c>
      <c r="BG51" s="15">
        <f>SUM(6-Instructions!$J$10)</f>
        <v>1</v>
      </c>
      <c r="BH51" s="15">
        <f t="shared" si="53"/>
        <v>5</v>
      </c>
      <c r="BI51" s="15">
        <f t="shared" si="54"/>
        <v>15</v>
      </c>
      <c r="BJ51" s="15">
        <f t="shared" si="55"/>
        <v>15</v>
      </c>
      <c r="BL51" s="15">
        <f>'Lane 1'!U59</f>
        <v>0</v>
      </c>
      <c r="BM51" s="15">
        <f>'Lane 2'!U59</f>
        <v>0</v>
      </c>
      <c r="BN51" s="15">
        <f>'Lane 3'!U59</f>
        <v>0</v>
      </c>
      <c r="BO51" s="15">
        <f>'Lane 4'!U59</f>
        <v>0</v>
      </c>
      <c r="BP51" s="15">
        <f>'Lane 5'!U59</f>
        <v>0</v>
      </c>
      <c r="BQ51" s="15">
        <f>'Lane 6'!U59</f>
        <v>0</v>
      </c>
    </row>
    <row r="52" spans="1:69" x14ac:dyDescent="0.2">
      <c r="A52" s="1">
        <v>46</v>
      </c>
      <c r="B52" s="2" t="s">
        <v>201</v>
      </c>
      <c r="C52" s="1" t="s">
        <v>24</v>
      </c>
      <c r="D52" s="1" t="s">
        <v>28</v>
      </c>
      <c r="E52" s="5" t="s">
        <v>26</v>
      </c>
      <c r="F52" s="8" t="s">
        <v>214</v>
      </c>
      <c r="G52" s="4" t="s">
        <v>179</v>
      </c>
      <c r="H52" s="2">
        <f t="shared" si="70"/>
        <v>0</v>
      </c>
      <c r="I52" s="2">
        <f t="shared" si="71"/>
        <v>0</v>
      </c>
      <c r="J52" s="3">
        <f t="shared" si="29"/>
        <v>0</v>
      </c>
      <c r="K52" s="4" t="s">
        <v>179</v>
      </c>
      <c r="L52" s="2">
        <f t="shared" si="72"/>
        <v>0</v>
      </c>
      <c r="M52" s="2">
        <f t="shared" si="73"/>
        <v>0</v>
      </c>
      <c r="N52" s="3">
        <f t="shared" si="30"/>
        <v>0</v>
      </c>
      <c r="O52" s="4" t="s">
        <v>179</v>
      </c>
      <c r="P52" s="2">
        <f t="shared" si="74"/>
        <v>0</v>
      </c>
      <c r="Q52" s="2">
        <f t="shared" si="75"/>
        <v>0</v>
      </c>
      <c r="R52" s="3">
        <f t="shared" si="31"/>
        <v>0</v>
      </c>
      <c r="S52" s="4" t="s">
        <v>179</v>
      </c>
      <c r="T52" s="2">
        <f t="shared" si="76"/>
        <v>0</v>
      </c>
      <c r="U52" s="2">
        <f t="shared" si="77"/>
        <v>0</v>
      </c>
      <c r="V52" s="3">
        <f t="shared" si="32"/>
        <v>0</v>
      </c>
      <c r="W52" s="4" t="s">
        <v>179</v>
      </c>
      <c r="X52" s="2">
        <f t="shared" si="78"/>
        <v>0</v>
      </c>
      <c r="Y52" s="2">
        <f t="shared" si="79"/>
        <v>0</v>
      </c>
      <c r="Z52" s="3">
        <f t="shared" si="33"/>
        <v>0</v>
      </c>
      <c r="AA52" s="4" t="s">
        <v>179</v>
      </c>
      <c r="AB52" s="2">
        <f t="shared" si="80"/>
        <v>0</v>
      </c>
      <c r="AC52" s="2">
        <f t="shared" si="81"/>
        <v>0</v>
      </c>
      <c r="AD52" s="3">
        <f t="shared" si="34"/>
        <v>0</v>
      </c>
      <c r="AE52" s="17"/>
      <c r="AF52" s="1" t="str">
        <f t="shared" si="68"/>
        <v/>
      </c>
      <c r="AG52" s="1" t="str">
        <f>IF(Instructions!$J$10&gt;1,IF(BH52&gt;$AU$5,"",MATCH(2,BA52:BF52,0)),"")</f>
        <v/>
      </c>
      <c r="AH52" s="1" t="str">
        <f>IF(Instructions!$J$10&gt;2,IF(BH52&gt;$AV$5,"",MATCH(3,BA52:BF52,0)),"")</f>
        <v/>
      </c>
      <c r="AI52" s="1" t="str">
        <f>IF(Instructions!$J$10&gt;3,IF(BH52&gt;$AW$5,"",MATCH(4,BA52:BF52,0)),"")</f>
        <v/>
      </c>
      <c r="AJ52" s="1" t="str">
        <f>IF(Instructions!$J$10&gt;4,IF(BH52&gt;$AX$5,"",MATCH(5,BA52:BF52,0)),"")</f>
        <v/>
      </c>
      <c r="AK52" s="3" t="str">
        <f>IF(Instructions!$J$10&gt;5,IF(BH52&gt;0,"",MATCH(6,BA52:BF52,0)),"")</f>
        <v/>
      </c>
      <c r="AL52" s="3" t="str">
        <f t="shared" si="69"/>
        <v>1, 2, 3, 4, 5, 6</v>
      </c>
      <c r="AM52" s="17" t="str">
        <f t="shared" si="38"/>
        <v/>
      </c>
      <c r="AN52" s="3">
        <f t="shared" si="39"/>
        <v>0</v>
      </c>
      <c r="AO52" s="3" t="e">
        <f t="shared" si="40"/>
        <v>#REF!</v>
      </c>
      <c r="AQ52" s="20"/>
      <c r="AS52" s="22">
        <f t="shared" si="41"/>
        <v>999</v>
      </c>
      <c r="AT52" s="22">
        <f t="shared" si="42"/>
        <v>999</v>
      </c>
      <c r="AU52" s="22">
        <f t="shared" si="43"/>
        <v>999</v>
      </c>
      <c r="AV52" s="22">
        <f t="shared" si="44"/>
        <v>999</v>
      </c>
      <c r="AW52" s="22">
        <f t="shared" si="45"/>
        <v>999</v>
      </c>
      <c r="AX52" s="22">
        <f t="shared" si="46"/>
        <v>999</v>
      </c>
      <c r="BA52" s="15">
        <f t="shared" si="47"/>
        <v>0</v>
      </c>
      <c r="BB52" s="15">
        <f t="shared" si="48"/>
        <v>0</v>
      </c>
      <c r="BC52" s="15">
        <f t="shared" si="49"/>
        <v>0</v>
      </c>
      <c r="BD52" s="15">
        <f t="shared" si="50"/>
        <v>0</v>
      </c>
      <c r="BE52" s="15">
        <f t="shared" si="51"/>
        <v>0</v>
      </c>
      <c r="BF52" s="15">
        <f t="shared" si="52"/>
        <v>0</v>
      </c>
      <c r="BG52" s="15">
        <f>SUM(6-Instructions!$J$10)</f>
        <v>1</v>
      </c>
      <c r="BH52" s="15">
        <f t="shared" si="53"/>
        <v>5</v>
      </c>
      <c r="BI52" s="15">
        <f t="shared" si="54"/>
        <v>15</v>
      </c>
      <c r="BJ52" s="15">
        <f t="shared" si="55"/>
        <v>15</v>
      </c>
      <c r="BL52" s="15">
        <f>'Lane 1'!U60</f>
        <v>0</v>
      </c>
      <c r="BM52" s="15">
        <f>'Lane 2'!U60</f>
        <v>0</v>
      </c>
      <c r="BN52" s="15">
        <f>'Lane 3'!U60</f>
        <v>0</v>
      </c>
      <c r="BO52" s="15">
        <f>'Lane 4'!U60</f>
        <v>0</v>
      </c>
      <c r="BP52" s="15">
        <f>'Lane 5'!U60</f>
        <v>0</v>
      </c>
      <c r="BQ52" s="15">
        <f>'Lane 6'!U60</f>
        <v>0</v>
      </c>
    </row>
    <row r="53" spans="1:69" x14ac:dyDescent="0.2">
      <c r="A53" s="1">
        <v>47</v>
      </c>
      <c r="B53" s="2" t="s">
        <v>201</v>
      </c>
      <c r="C53" s="1" t="s">
        <v>83</v>
      </c>
      <c r="D53" s="1" t="s">
        <v>25</v>
      </c>
      <c r="E53" s="5" t="s">
        <v>23</v>
      </c>
      <c r="F53" s="6" t="s">
        <v>213</v>
      </c>
      <c r="G53" s="4" t="s">
        <v>179</v>
      </c>
      <c r="H53" s="2">
        <f t="shared" si="70"/>
        <v>0</v>
      </c>
      <c r="I53" s="2">
        <f t="shared" si="71"/>
        <v>0</v>
      </c>
      <c r="J53" s="3">
        <f t="shared" si="29"/>
        <v>0</v>
      </c>
      <c r="K53" s="4" t="s">
        <v>179</v>
      </c>
      <c r="L53" s="2">
        <f>IF(AT53=999,0,RANK(AT53,$AS53:$AX53,1))</f>
        <v>0</v>
      </c>
      <c r="M53" s="2">
        <f t="shared" si="73"/>
        <v>0</v>
      </c>
      <c r="N53" s="3">
        <f t="shared" si="30"/>
        <v>0</v>
      </c>
      <c r="O53" s="4" t="s">
        <v>179</v>
      </c>
      <c r="P53" s="2">
        <f t="shared" si="74"/>
        <v>0</v>
      </c>
      <c r="Q53" s="2">
        <f t="shared" si="75"/>
        <v>0</v>
      </c>
      <c r="R53" s="3">
        <f t="shared" si="31"/>
        <v>0</v>
      </c>
      <c r="S53" s="4" t="s">
        <v>179</v>
      </c>
      <c r="T53" s="2">
        <f t="shared" si="76"/>
        <v>0</v>
      </c>
      <c r="U53" s="2">
        <f t="shared" si="77"/>
        <v>0</v>
      </c>
      <c r="V53" s="3">
        <f t="shared" si="32"/>
        <v>0</v>
      </c>
      <c r="W53" s="4" t="s">
        <v>179</v>
      </c>
      <c r="X53" s="2">
        <f t="shared" si="78"/>
        <v>0</v>
      </c>
      <c r="Y53" s="2">
        <f t="shared" si="79"/>
        <v>0</v>
      </c>
      <c r="Z53" s="3">
        <f t="shared" si="33"/>
        <v>0</v>
      </c>
      <c r="AA53" s="4" t="s">
        <v>179</v>
      </c>
      <c r="AB53" s="2">
        <f t="shared" si="80"/>
        <v>0</v>
      </c>
      <c r="AC53" s="2">
        <f t="shared" si="81"/>
        <v>0</v>
      </c>
      <c r="AD53" s="3">
        <f t="shared" si="34"/>
        <v>0</v>
      </c>
      <c r="AE53" s="17"/>
      <c r="AF53" s="1" t="str">
        <f t="shared" si="68"/>
        <v/>
      </c>
      <c r="AG53" s="1" t="str">
        <f>IF(Instructions!$J$10&gt;1,IF(BH53&gt;$AU$5,"",MATCH(2,BA53:BF53,0)),"")</f>
        <v/>
      </c>
      <c r="AH53" s="1" t="str">
        <f>IF(Instructions!$J$10&gt;2,IF(BH53&gt;$AV$5,"",MATCH(3,BA53:BF53,0)),"")</f>
        <v/>
      </c>
      <c r="AI53" s="1" t="str">
        <f>IF(Instructions!$J$10&gt;3,IF(BH53&gt;$AW$5,"",MATCH(4,BA53:BF53,0)),"")</f>
        <v/>
      </c>
      <c r="AJ53" s="1" t="str">
        <f>IF(Instructions!$J$10&gt;4,IF(BH53&gt;$AX$5,"",MATCH(5,BA53:BF53,0)),"")</f>
        <v/>
      </c>
      <c r="AK53" s="3" t="str">
        <f>IF(Instructions!$J$10&gt;5,IF(BH53&gt;0,"",MATCH(6,BA53:BF53,0)),"")</f>
        <v/>
      </c>
      <c r="AL53" s="3" t="str">
        <f t="shared" si="69"/>
        <v>1, 2, 3, 4, 5, 6</v>
      </c>
      <c r="AM53" s="17" t="str">
        <f t="shared" si="38"/>
        <v/>
      </c>
      <c r="AN53" s="3">
        <f t="shared" si="39"/>
        <v>0</v>
      </c>
      <c r="AO53" s="3" t="e">
        <f t="shared" si="40"/>
        <v>#REF!</v>
      </c>
      <c r="AQ53" s="20"/>
      <c r="AS53" s="22">
        <f t="shared" si="41"/>
        <v>999</v>
      </c>
      <c r="AT53" s="22">
        <f t="shared" si="42"/>
        <v>999</v>
      </c>
      <c r="AU53" s="22">
        <f t="shared" si="43"/>
        <v>999</v>
      </c>
      <c r="AV53" s="22">
        <f t="shared" si="44"/>
        <v>999</v>
      </c>
      <c r="AW53" s="22">
        <f t="shared" si="45"/>
        <v>999</v>
      </c>
      <c r="AX53" s="22">
        <f t="shared" si="46"/>
        <v>999</v>
      </c>
      <c r="BA53" s="15">
        <f t="shared" si="47"/>
        <v>0</v>
      </c>
      <c r="BB53" s="15">
        <f t="shared" si="48"/>
        <v>0</v>
      </c>
      <c r="BC53" s="15">
        <f t="shared" si="49"/>
        <v>0</v>
      </c>
      <c r="BD53" s="15">
        <f t="shared" si="50"/>
        <v>0</v>
      </c>
      <c r="BE53" s="15">
        <f t="shared" si="51"/>
        <v>0</v>
      </c>
      <c r="BF53" s="15">
        <f t="shared" si="52"/>
        <v>0</v>
      </c>
      <c r="BG53" s="15">
        <f>SUM(6-Instructions!$J$10)</f>
        <v>1</v>
      </c>
      <c r="BH53" s="15">
        <f t="shared" si="53"/>
        <v>5</v>
      </c>
      <c r="BI53" s="15">
        <f t="shared" si="54"/>
        <v>15</v>
      </c>
      <c r="BJ53" s="15">
        <f t="shared" si="55"/>
        <v>15</v>
      </c>
      <c r="BL53" s="15">
        <f>'Lane 1'!U61</f>
        <v>0</v>
      </c>
      <c r="BM53" s="15">
        <f>'Lane 2'!U61</f>
        <v>0</v>
      </c>
      <c r="BN53" s="15">
        <f>'Lane 3'!U61</f>
        <v>0</v>
      </c>
      <c r="BO53" s="15">
        <f>'Lane 4'!U61</f>
        <v>0</v>
      </c>
      <c r="BP53" s="15">
        <f>'Lane 5'!U61</f>
        <v>0</v>
      </c>
      <c r="BQ53" s="15">
        <f>'Lane 6'!U61</f>
        <v>0</v>
      </c>
    </row>
    <row r="54" spans="1:69" x14ac:dyDescent="0.2">
      <c r="A54" s="1">
        <v>48</v>
      </c>
      <c r="B54" s="2" t="s">
        <v>201</v>
      </c>
      <c r="C54" s="1" t="s">
        <v>83</v>
      </c>
      <c r="D54" s="1" t="s">
        <v>25</v>
      </c>
      <c r="E54" s="5" t="s">
        <v>23</v>
      </c>
      <c r="F54" s="8" t="s">
        <v>214</v>
      </c>
      <c r="G54" s="4" t="s">
        <v>179</v>
      </c>
      <c r="H54" s="2">
        <f t="shared" si="70"/>
        <v>0</v>
      </c>
      <c r="I54" s="2">
        <f t="shared" si="71"/>
        <v>0</v>
      </c>
      <c r="J54" s="3">
        <f t="shared" si="29"/>
        <v>0</v>
      </c>
      <c r="K54" s="4" t="s">
        <v>179</v>
      </c>
      <c r="L54" s="2">
        <f t="shared" si="72"/>
        <v>0</v>
      </c>
      <c r="M54" s="2">
        <f t="shared" si="73"/>
        <v>0</v>
      </c>
      <c r="N54" s="3">
        <f t="shared" si="30"/>
        <v>0</v>
      </c>
      <c r="O54" s="4" t="s">
        <v>179</v>
      </c>
      <c r="P54" s="2">
        <f t="shared" si="74"/>
        <v>0</v>
      </c>
      <c r="Q54" s="2">
        <f t="shared" si="75"/>
        <v>0</v>
      </c>
      <c r="R54" s="3">
        <f t="shared" si="31"/>
        <v>0</v>
      </c>
      <c r="S54" s="4" t="s">
        <v>179</v>
      </c>
      <c r="T54" s="2">
        <f t="shared" si="76"/>
        <v>0</v>
      </c>
      <c r="U54" s="2">
        <f t="shared" si="77"/>
        <v>0</v>
      </c>
      <c r="V54" s="3">
        <f t="shared" si="32"/>
        <v>0</v>
      </c>
      <c r="W54" s="4" t="s">
        <v>179</v>
      </c>
      <c r="X54" s="2">
        <f t="shared" si="78"/>
        <v>0</v>
      </c>
      <c r="Y54" s="2">
        <f t="shared" si="79"/>
        <v>0</v>
      </c>
      <c r="Z54" s="3">
        <f t="shared" si="33"/>
        <v>0</v>
      </c>
      <c r="AA54" s="4" t="s">
        <v>179</v>
      </c>
      <c r="AB54" s="2">
        <f t="shared" si="80"/>
        <v>0</v>
      </c>
      <c r="AC54" s="2">
        <f t="shared" si="81"/>
        <v>0</v>
      </c>
      <c r="AD54" s="3">
        <f t="shared" si="34"/>
        <v>0</v>
      </c>
      <c r="AE54" s="17"/>
      <c r="AF54" s="1" t="str">
        <f t="shared" si="68"/>
        <v/>
      </c>
      <c r="AG54" s="1" t="str">
        <f>IF(Instructions!$J$10&gt;1,IF(BH54&gt;$AU$5,"",MATCH(2,BA54:BF54,0)),"")</f>
        <v/>
      </c>
      <c r="AH54" s="1" t="str">
        <f>IF(Instructions!$J$10&gt;2,IF(BH54&gt;$AV$5,"",MATCH(3,BA54:BF54,0)),"")</f>
        <v/>
      </c>
      <c r="AI54" s="1" t="str">
        <f>IF(Instructions!$J$10&gt;3,IF(BH54&gt;$AW$5,"",MATCH(4,BA54:BF54,0)),"")</f>
        <v/>
      </c>
      <c r="AJ54" s="1" t="str">
        <f>IF(Instructions!$J$10&gt;4,IF(BH54&gt;$AX$5,"",MATCH(5,BA54:BF54,0)),"")</f>
        <v/>
      </c>
      <c r="AK54" s="3" t="str">
        <f>IF(Instructions!$J$10&gt;5,IF(BH54&gt;0,"",MATCH(6,BA54:BF54,0)),"")</f>
        <v/>
      </c>
      <c r="AL54" s="3" t="str">
        <f t="shared" si="69"/>
        <v>1, 2, 3, 4, 5, 6</v>
      </c>
      <c r="AM54" s="17" t="str">
        <f t="shared" si="38"/>
        <v/>
      </c>
      <c r="AN54" s="3">
        <f t="shared" si="39"/>
        <v>0</v>
      </c>
      <c r="AO54" s="3" t="e">
        <f t="shared" si="40"/>
        <v>#REF!</v>
      </c>
      <c r="AQ54" s="20"/>
      <c r="AS54" s="22">
        <f t="shared" si="41"/>
        <v>999</v>
      </c>
      <c r="AT54" s="22">
        <f t="shared" si="42"/>
        <v>999</v>
      </c>
      <c r="AU54" s="22">
        <f t="shared" si="43"/>
        <v>999</v>
      </c>
      <c r="AV54" s="22">
        <f t="shared" si="44"/>
        <v>999</v>
      </c>
      <c r="AW54" s="22">
        <f t="shared" si="45"/>
        <v>999</v>
      </c>
      <c r="AX54" s="22">
        <f t="shared" si="46"/>
        <v>999</v>
      </c>
      <c r="BA54" s="15">
        <f t="shared" si="47"/>
        <v>0</v>
      </c>
      <c r="BB54" s="15">
        <f t="shared" si="48"/>
        <v>0</v>
      </c>
      <c r="BC54" s="15">
        <f t="shared" si="49"/>
        <v>0</v>
      </c>
      <c r="BD54" s="15">
        <f t="shared" si="50"/>
        <v>0</v>
      </c>
      <c r="BE54" s="15">
        <f t="shared" si="51"/>
        <v>0</v>
      </c>
      <c r="BF54" s="15">
        <f t="shared" si="52"/>
        <v>0</v>
      </c>
      <c r="BG54" s="15">
        <f>SUM(6-Instructions!$J$10)</f>
        <v>1</v>
      </c>
      <c r="BH54" s="15">
        <f t="shared" si="53"/>
        <v>5</v>
      </c>
      <c r="BI54" s="15">
        <f t="shared" si="54"/>
        <v>15</v>
      </c>
      <c r="BJ54" s="15">
        <f t="shared" si="55"/>
        <v>15</v>
      </c>
      <c r="BL54" s="15">
        <f>'Lane 1'!U62</f>
        <v>0</v>
      </c>
      <c r="BM54" s="15">
        <f>'Lane 2'!U62</f>
        <v>0</v>
      </c>
      <c r="BN54" s="15">
        <f>'Lane 3'!U62</f>
        <v>0</v>
      </c>
      <c r="BO54" s="15">
        <f>'Lane 4'!U62</f>
        <v>0</v>
      </c>
      <c r="BP54" s="15">
        <f>'Lane 5'!U62</f>
        <v>0</v>
      </c>
      <c r="BQ54" s="15">
        <f>'Lane 6'!U62</f>
        <v>0</v>
      </c>
    </row>
    <row r="55" spans="1:69" x14ac:dyDescent="0.2">
      <c r="A55" s="1">
        <v>49</v>
      </c>
      <c r="B55" s="2" t="s">
        <v>202</v>
      </c>
      <c r="C55" s="10" t="s">
        <v>92</v>
      </c>
      <c r="D55" s="10" t="s">
        <v>207</v>
      </c>
      <c r="E55" s="10" t="s">
        <v>33</v>
      </c>
      <c r="F55" s="6" t="s">
        <v>213</v>
      </c>
      <c r="G55" s="4" t="s">
        <v>179</v>
      </c>
      <c r="H55" s="2">
        <f t="shared" si="70"/>
        <v>0</v>
      </c>
      <c r="I55" s="2">
        <f t="shared" si="71"/>
        <v>0</v>
      </c>
      <c r="J55" s="3">
        <f t="shared" si="29"/>
        <v>0</v>
      </c>
      <c r="K55" s="4" t="s">
        <v>179</v>
      </c>
      <c r="L55" s="2">
        <f t="shared" si="72"/>
        <v>0</v>
      </c>
      <c r="M55" s="2">
        <f t="shared" si="73"/>
        <v>0</v>
      </c>
      <c r="N55" s="3">
        <f t="shared" si="30"/>
        <v>0</v>
      </c>
      <c r="O55" s="4" t="s">
        <v>179</v>
      </c>
      <c r="P55" s="2">
        <f t="shared" si="74"/>
        <v>0</v>
      </c>
      <c r="Q55" s="2">
        <f t="shared" si="75"/>
        <v>0</v>
      </c>
      <c r="R55" s="3">
        <f t="shared" si="31"/>
        <v>0</v>
      </c>
      <c r="S55" s="4" t="s">
        <v>179</v>
      </c>
      <c r="T55" s="2">
        <f t="shared" si="76"/>
        <v>0</v>
      </c>
      <c r="U55" s="2">
        <f t="shared" si="77"/>
        <v>0</v>
      </c>
      <c r="V55" s="3">
        <f t="shared" si="32"/>
        <v>0</v>
      </c>
      <c r="W55" s="4" t="s">
        <v>179</v>
      </c>
      <c r="X55" s="2">
        <f t="shared" si="78"/>
        <v>0</v>
      </c>
      <c r="Y55" s="2">
        <f t="shared" si="79"/>
        <v>0</v>
      </c>
      <c r="Z55" s="3">
        <f t="shared" si="33"/>
        <v>0</v>
      </c>
      <c r="AA55" s="4" t="s">
        <v>179</v>
      </c>
      <c r="AB55" s="2">
        <f t="shared" si="80"/>
        <v>0</v>
      </c>
      <c r="AC55" s="2">
        <f t="shared" si="81"/>
        <v>0</v>
      </c>
      <c r="AD55" s="3">
        <f t="shared" si="34"/>
        <v>0</v>
      </c>
      <c r="AE55" s="17"/>
      <c r="AF55" s="1" t="str">
        <f t="shared" si="68"/>
        <v/>
      </c>
      <c r="AG55" s="1" t="str">
        <f>IF(Instructions!$J$10&gt;1,IF(BH55&gt;$AU$5,"",MATCH(2,BA55:BF55,0)),"")</f>
        <v/>
      </c>
      <c r="AH55" s="1" t="str">
        <f>IF(Instructions!$J$10&gt;2,IF(BH55&gt;$AV$5,"",MATCH(3,BA55:BF55,0)),"")</f>
        <v/>
      </c>
      <c r="AI55" s="1" t="str">
        <f>IF(Instructions!$J$10&gt;3,IF(BH55&gt;$AW$5,"",MATCH(4,BA55:BF55,0)),"")</f>
        <v/>
      </c>
      <c r="AJ55" s="1" t="str">
        <f>IF(Instructions!$J$10&gt;4,IF(BH55&gt;$AX$5,"",MATCH(5,BA55:BF55,0)),"")</f>
        <v/>
      </c>
      <c r="AK55" s="3" t="str">
        <f>IF(Instructions!$J$10&gt;5,IF(BH55&gt;0,"",MATCH(6,BA55:BF55,0)),"")</f>
        <v/>
      </c>
      <c r="AL55" s="3" t="str">
        <f t="shared" si="69"/>
        <v>1, 2, 3, 4, 5, 6</v>
      </c>
      <c r="AM55" s="17" t="str">
        <f t="shared" si="38"/>
        <v/>
      </c>
      <c r="AN55" s="3">
        <f t="shared" si="39"/>
        <v>0</v>
      </c>
      <c r="AO55" s="3" t="e">
        <f t="shared" si="40"/>
        <v>#REF!</v>
      </c>
      <c r="AQ55" s="20"/>
      <c r="AS55" s="22">
        <f t="shared" si="41"/>
        <v>999</v>
      </c>
      <c r="AT55" s="22">
        <f t="shared" si="42"/>
        <v>999</v>
      </c>
      <c r="AU55" s="22">
        <f t="shared" si="43"/>
        <v>999</v>
      </c>
      <c r="AV55" s="22">
        <f t="shared" si="44"/>
        <v>999</v>
      </c>
      <c r="AW55" s="22">
        <f t="shared" si="45"/>
        <v>999</v>
      </c>
      <c r="AX55" s="22">
        <f t="shared" si="46"/>
        <v>999</v>
      </c>
      <c r="BA55" s="15">
        <f t="shared" si="47"/>
        <v>0</v>
      </c>
      <c r="BB55" s="15">
        <f t="shared" si="48"/>
        <v>0</v>
      </c>
      <c r="BC55" s="15">
        <f t="shared" si="49"/>
        <v>0</v>
      </c>
      <c r="BD55" s="15">
        <f t="shared" si="50"/>
        <v>0</v>
      </c>
      <c r="BE55" s="15">
        <f t="shared" si="51"/>
        <v>0</v>
      </c>
      <c r="BF55" s="15">
        <f t="shared" si="52"/>
        <v>0</v>
      </c>
      <c r="BG55" s="15">
        <f>SUM(6-Instructions!$J$10)</f>
        <v>1</v>
      </c>
      <c r="BH55" s="15">
        <f t="shared" si="53"/>
        <v>5</v>
      </c>
      <c r="BI55" s="15">
        <f t="shared" si="54"/>
        <v>15</v>
      </c>
      <c r="BJ55" s="15">
        <f t="shared" si="55"/>
        <v>15</v>
      </c>
      <c r="BL55" s="15">
        <f>'Lane 1'!U63</f>
        <v>0</v>
      </c>
      <c r="BM55" s="15">
        <f>'Lane 2'!U63</f>
        <v>0</v>
      </c>
      <c r="BN55" s="15">
        <f>'Lane 3'!U63</f>
        <v>0</v>
      </c>
      <c r="BO55" s="15">
        <f>'Lane 4'!U63</f>
        <v>0</v>
      </c>
      <c r="BP55" s="15">
        <f>'Lane 5'!U63</f>
        <v>0</v>
      </c>
      <c r="BQ55" s="15">
        <f>'Lane 6'!U63</f>
        <v>0</v>
      </c>
    </row>
    <row r="56" spans="1:69" x14ac:dyDescent="0.2">
      <c r="A56" s="1">
        <v>50</v>
      </c>
      <c r="B56" s="2" t="s">
        <v>202</v>
      </c>
      <c r="C56" s="10" t="s">
        <v>92</v>
      </c>
      <c r="D56" s="10" t="s">
        <v>207</v>
      </c>
      <c r="E56" s="11" t="s">
        <v>33</v>
      </c>
      <c r="F56" s="8" t="s">
        <v>214</v>
      </c>
      <c r="G56" s="4" t="s">
        <v>179</v>
      </c>
      <c r="H56" s="2">
        <f t="shared" si="70"/>
        <v>0</v>
      </c>
      <c r="I56" s="2">
        <f t="shared" si="71"/>
        <v>0</v>
      </c>
      <c r="J56" s="3">
        <f t="shared" si="29"/>
        <v>0</v>
      </c>
      <c r="K56" s="4" t="s">
        <v>179</v>
      </c>
      <c r="L56" s="2">
        <f t="shared" si="72"/>
        <v>0</v>
      </c>
      <c r="M56" s="2">
        <f t="shared" si="73"/>
        <v>0</v>
      </c>
      <c r="N56" s="3">
        <f t="shared" si="30"/>
        <v>0</v>
      </c>
      <c r="O56" s="4" t="s">
        <v>179</v>
      </c>
      <c r="P56" s="2">
        <f t="shared" si="74"/>
        <v>0</v>
      </c>
      <c r="Q56" s="2">
        <f t="shared" si="75"/>
        <v>0</v>
      </c>
      <c r="R56" s="3">
        <f t="shared" si="31"/>
        <v>0</v>
      </c>
      <c r="S56" s="4" t="s">
        <v>179</v>
      </c>
      <c r="T56" s="2">
        <f t="shared" si="76"/>
        <v>0</v>
      </c>
      <c r="U56" s="2">
        <f t="shared" si="77"/>
        <v>0</v>
      </c>
      <c r="V56" s="3">
        <f t="shared" si="32"/>
        <v>0</v>
      </c>
      <c r="W56" s="4" t="s">
        <v>179</v>
      </c>
      <c r="X56" s="2">
        <f t="shared" si="78"/>
        <v>0</v>
      </c>
      <c r="Y56" s="2">
        <f t="shared" si="79"/>
        <v>0</v>
      </c>
      <c r="Z56" s="3">
        <f t="shared" si="33"/>
        <v>0</v>
      </c>
      <c r="AA56" s="4" t="s">
        <v>179</v>
      </c>
      <c r="AB56" s="2">
        <f t="shared" si="80"/>
        <v>0</v>
      </c>
      <c r="AC56" s="2">
        <f t="shared" si="81"/>
        <v>0</v>
      </c>
      <c r="AD56" s="3">
        <f t="shared" si="34"/>
        <v>0</v>
      </c>
      <c r="AE56" s="17"/>
      <c r="AF56" s="1" t="str">
        <f t="shared" si="68"/>
        <v/>
      </c>
      <c r="AG56" s="1" t="str">
        <f>IF(Instructions!$J$10&gt;1,IF(BH56&gt;$AU$5,"",MATCH(2,BA56:BF56,0)),"")</f>
        <v/>
      </c>
      <c r="AH56" s="1" t="str">
        <f>IF(Instructions!$J$10&gt;2,IF(BH56&gt;$AV$5,"",MATCH(3,BA56:BF56,0)),"")</f>
        <v/>
      </c>
      <c r="AI56" s="1" t="str">
        <f>IF(Instructions!$J$10&gt;3,IF(BH56&gt;$AW$5,"",MATCH(4,BA56:BF56,0)),"")</f>
        <v/>
      </c>
      <c r="AJ56" s="1" t="str">
        <f>IF(Instructions!$J$10&gt;4,IF(BH56&gt;$AX$5,"",MATCH(5,BA56:BF56,0)),"")</f>
        <v/>
      </c>
      <c r="AK56" s="3" t="str">
        <f>IF(Instructions!$J$10&gt;5,IF(BH56&gt;0,"",MATCH(6,BA56:BF56,0)),"")</f>
        <v/>
      </c>
      <c r="AL56" s="3" t="str">
        <f t="shared" si="69"/>
        <v>1, 2, 3, 4, 5, 6</v>
      </c>
      <c r="AM56" s="17" t="str">
        <f t="shared" si="38"/>
        <v/>
      </c>
      <c r="AN56" s="3">
        <f t="shared" si="39"/>
        <v>0</v>
      </c>
      <c r="AO56" s="3" t="e">
        <f t="shared" si="40"/>
        <v>#REF!</v>
      </c>
      <c r="AQ56" s="20"/>
      <c r="AS56" s="22">
        <f t="shared" si="41"/>
        <v>999</v>
      </c>
      <c r="AT56" s="22">
        <f t="shared" si="42"/>
        <v>999</v>
      </c>
      <c r="AU56" s="22">
        <f t="shared" si="43"/>
        <v>999</v>
      </c>
      <c r="AV56" s="22">
        <f t="shared" si="44"/>
        <v>999</v>
      </c>
      <c r="AW56" s="22">
        <f t="shared" si="45"/>
        <v>999</v>
      </c>
      <c r="AX56" s="22">
        <f t="shared" si="46"/>
        <v>999</v>
      </c>
      <c r="BA56" s="15">
        <f t="shared" si="47"/>
        <v>0</v>
      </c>
      <c r="BB56" s="15">
        <f t="shared" si="48"/>
        <v>0</v>
      </c>
      <c r="BC56" s="15">
        <f t="shared" si="49"/>
        <v>0</v>
      </c>
      <c r="BD56" s="15">
        <f t="shared" si="50"/>
        <v>0</v>
      </c>
      <c r="BE56" s="15">
        <f t="shared" si="51"/>
        <v>0</v>
      </c>
      <c r="BF56" s="15">
        <f t="shared" si="52"/>
        <v>0</v>
      </c>
      <c r="BG56" s="15">
        <f>SUM(6-Instructions!$J$10)</f>
        <v>1</v>
      </c>
      <c r="BH56" s="15">
        <f t="shared" si="53"/>
        <v>5</v>
      </c>
      <c r="BI56" s="15">
        <f t="shared" si="54"/>
        <v>15</v>
      </c>
      <c r="BJ56" s="15">
        <f t="shared" si="55"/>
        <v>15</v>
      </c>
      <c r="BL56" s="15">
        <f>'Lane 1'!U67</f>
        <v>0</v>
      </c>
      <c r="BM56" s="15">
        <f>'Lane 2'!U67</f>
        <v>0</v>
      </c>
      <c r="BN56" s="15">
        <f>'Lane 3'!U67</f>
        <v>0</v>
      </c>
      <c r="BO56" s="15">
        <f>'Lane 4'!U67</f>
        <v>0</v>
      </c>
      <c r="BP56" s="15">
        <f>'Lane 5'!U67</f>
        <v>0</v>
      </c>
      <c r="BQ56" s="15">
        <f>'Lane 6'!U67</f>
        <v>0</v>
      </c>
    </row>
    <row r="57" spans="1:69" x14ac:dyDescent="0.2">
      <c r="A57" s="1">
        <v>51</v>
      </c>
      <c r="B57" s="2" t="s">
        <v>202</v>
      </c>
      <c r="C57" s="10" t="s">
        <v>93</v>
      </c>
      <c r="D57" s="10" t="s">
        <v>207</v>
      </c>
      <c r="E57" s="10" t="s">
        <v>33</v>
      </c>
      <c r="F57" s="6" t="s">
        <v>213</v>
      </c>
      <c r="G57" s="4" t="s">
        <v>179</v>
      </c>
      <c r="H57" s="2">
        <f t="shared" si="70"/>
        <v>0</v>
      </c>
      <c r="I57" s="2">
        <f t="shared" si="71"/>
        <v>0</v>
      </c>
      <c r="J57" s="3">
        <f t="shared" si="29"/>
        <v>0</v>
      </c>
      <c r="K57" s="4" t="s">
        <v>179</v>
      </c>
      <c r="L57" s="2">
        <f t="shared" si="72"/>
        <v>0</v>
      </c>
      <c r="M57" s="2">
        <f t="shared" si="73"/>
        <v>0</v>
      </c>
      <c r="N57" s="3">
        <f t="shared" si="30"/>
        <v>0</v>
      </c>
      <c r="O57" s="4" t="s">
        <v>179</v>
      </c>
      <c r="P57" s="2">
        <f t="shared" si="74"/>
        <v>0</v>
      </c>
      <c r="Q57" s="2">
        <f t="shared" si="75"/>
        <v>0</v>
      </c>
      <c r="R57" s="3">
        <f t="shared" si="31"/>
        <v>0</v>
      </c>
      <c r="S57" s="4" t="s">
        <v>179</v>
      </c>
      <c r="T57" s="2">
        <f t="shared" si="76"/>
        <v>0</v>
      </c>
      <c r="U57" s="2">
        <f t="shared" si="77"/>
        <v>0</v>
      </c>
      <c r="V57" s="3">
        <f t="shared" si="32"/>
        <v>0</v>
      </c>
      <c r="W57" s="4" t="s">
        <v>179</v>
      </c>
      <c r="X57" s="2">
        <f t="shared" si="78"/>
        <v>0</v>
      </c>
      <c r="Y57" s="2">
        <f t="shared" si="79"/>
        <v>0</v>
      </c>
      <c r="Z57" s="3">
        <f t="shared" si="33"/>
        <v>0</v>
      </c>
      <c r="AA57" s="4" t="s">
        <v>179</v>
      </c>
      <c r="AB57" s="2">
        <f t="shared" si="80"/>
        <v>0</v>
      </c>
      <c r="AC57" s="2">
        <f t="shared" si="81"/>
        <v>0</v>
      </c>
      <c r="AD57" s="3">
        <f t="shared" si="34"/>
        <v>0</v>
      </c>
      <c r="AE57" s="17"/>
      <c r="AF57" s="1" t="str">
        <f t="shared" si="68"/>
        <v/>
      </c>
      <c r="AG57" s="1" t="str">
        <f>IF(Instructions!$J$10&gt;1,IF(BH57&gt;$AU$5,"",MATCH(2,BA57:BF57,0)),"")</f>
        <v/>
      </c>
      <c r="AH57" s="1" t="str">
        <f>IF(Instructions!$J$10&gt;2,IF(BH57&gt;$AV$5,"",MATCH(3,BA57:BF57,0)),"")</f>
        <v/>
      </c>
      <c r="AI57" s="1" t="str">
        <f>IF(Instructions!$J$10&gt;3,IF(BH57&gt;$AW$5,"",MATCH(4,BA57:BF57,0)),"")</f>
        <v/>
      </c>
      <c r="AJ57" s="1" t="str">
        <f>IF(Instructions!$J$10&gt;4,IF(BH57&gt;$AX$5,"",MATCH(5,BA57:BF57,0)),"")</f>
        <v/>
      </c>
      <c r="AK57" s="3" t="str">
        <f>IF(Instructions!$J$10&gt;5,IF(BH57&gt;0,"",MATCH(6,BA57:BF57,0)),"")</f>
        <v/>
      </c>
      <c r="AL57" s="3" t="str">
        <f t="shared" si="69"/>
        <v>1, 2, 3, 4, 5, 6</v>
      </c>
      <c r="AM57" s="17" t="str">
        <f t="shared" si="38"/>
        <v/>
      </c>
      <c r="AN57" s="3">
        <f t="shared" si="39"/>
        <v>0</v>
      </c>
      <c r="AO57" s="3" t="e">
        <f t="shared" si="40"/>
        <v>#REF!</v>
      </c>
      <c r="AQ57" s="20"/>
      <c r="AS57" s="22">
        <f t="shared" si="41"/>
        <v>999</v>
      </c>
      <c r="AT57" s="22">
        <f t="shared" si="42"/>
        <v>999</v>
      </c>
      <c r="AU57" s="22">
        <f t="shared" si="43"/>
        <v>999</v>
      </c>
      <c r="AV57" s="22">
        <f t="shared" si="44"/>
        <v>999</v>
      </c>
      <c r="AW57" s="22">
        <f t="shared" si="45"/>
        <v>999</v>
      </c>
      <c r="AX57" s="22">
        <f t="shared" si="46"/>
        <v>999</v>
      </c>
      <c r="BA57" s="15">
        <f t="shared" si="47"/>
        <v>0</v>
      </c>
      <c r="BB57" s="15">
        <f t="shared" si="48"/>
        <v>0</v>
      </c>
      <c r="BC57" s="15">
        <f t="shared" si="49"/>
        <v>0</v>
      </c>
      <c r="BD57" s="15">
        <f t="shared" si="50"/>
        <v>0</v>
      </c>
      <c r="BE57" s="15">
        <f t="shared" si="51"/>
        <v>0</v>
      </c>
      <c r="BF57" s="15">
        <f t="shared" si="52"/>
        <v>0</v>
      </c>
      <c r="BG57" s="15">
        <f>SUM(6-Instructions!$J$10)</f>
        <v>1</v>
      </c>
      <c r="BH57" s="15">
        <f t="shared" si="53"/>
        <v>5</v>
      </c>
      <c r="BI57" s="15">
        <f t="shared" si="54"/>
        <v>15</v>
      </c>
      <c r="BJ57" s="15">
        <f t="shared" si="55"/>
        <v>15</v>
      </c>
      <c r="BL57" s="15">
        <f>'Lane 1'!U71</f>
        <v>0</v>
      </c>
      <c r="BM57" s="15">
        <f>'Lane 2'!U71</f>
        <v>0</v>
      </c>
      <c r="BN57" s="15">
        <f>'Lane 3'!U71</f>
        <v>0</v>
      </c>
      <c r="BO57" s="15">
        <f>'Lane 4'!U71</f>
        <v>0</v>
      </c>
      <c r="BP57" s="15">
        <f>'Lane 5'!U71</f>
        <v>0</v>
      </c>
      <c r="BQ57" s="15">
        <f>'Lane 6'!U71</f>
        <v>0</v>
      </c>
    </row>
    <row r="58" spans="1:69" x14ac:dyDescent="0.2">
      <c r="A58" s="1">
        <v>52</v>
      </c>
      <c r="B58" s="2" t="s">
        <v>202</v>
      </c>
      <c r="C58" s="10" t="s">
        <v>93</v>
      </c>
      <c r="D58" s="10" t="s">
        <v>207</v>
      </c>
      <c r="E58" s="11" t="s">
        <v>33</v>
      </c>
      <c r="F58" s="8" t="s">
        <v>214</v>
      </c>
      <c r="G58" s="4" t="s">
        <v>179</v>
      </c>
      <c r="H58" s="2">
        <f t="shared" si="70"/>
        <v>0</v>
      </c>
      <c r="I58" s="2">
        <f t="shared" si="71"/>
        <v>0</v>
      </c>
      <c r="J58" s="3">
        <f t="shared" si="29"/>
        <v>0</v>
      </c>
      <c r="K58" s="4" t="s">
        <v>179</v>
      </c>
      <c r="L58" s="2">
        <f t="shared" si="72"/>
        <v>0</v>
      </c>
      <c r="M58" s="2">
        <f t="shared" si="73"/>
        <v>0</v>
      </c>
      <c r="N58" s="3">
        <f t="shared" si="30"/>
        <v>0</v>
      </c>
      <c r="O58" s="4" t="s">
        <v>179</v>
      </c>
      <c r="P58" s="2">
        <f t="shared" si="74"/>
        <v>0</v>
      </c>
      <c r="Q58" s="2">
        <f t="shared" si="75"/>
        <v>0</v>
      </c>
      <c r="R58" s="3">
        <f t="shared" si="31"/>
        <v>0</v>
      </c>
      <c r="S58" s="4" t="s">
        <v>179</v>
      </c>
      <c r="T58" s="2">
        <f t="shared" si="76"/>
        <v>0</v>
      </c>
      <c r="U58" s="2">
        <f t="shared" si="77"/>
        <v>0</v>
      </c>
      <c r="V58" s="3">
        <f t="shared" si="32"/>
        <v>0</v>
      </c>
      <c r="W58" s="4" t="s">
        <v>179</v>
      </c>
      <c r="X58" s="2">
        <f t="shared" si="78"/>
        <v>0</v>
      </c>
      <c r="Y58" s="2">
        <f t="shared" si="79"/>
        <v>0</v>
      </c>
      <c r="Z58" s="3">
        <f t="shared" si="33"/>
        <v>0</v>
      </c>
      <c r="AA58" s="4" t="s">
        <v>179</v>
      </c>
      <c r="AB58" s="2">
        <f t="shared" si="80"/>
        <v>0</v>
      </c>
      <c r="AC58" s="2">
        <f t="shared" si="81"/>
        <v>0</v>
      </c>
      <c r="AD58" s="3">
        <f t="shared" si="34"/>
        <v>0</v>
      </c>
      <c r="AE58" s="17"/>
      <c r="AF58" s="1" t="str">
        <f t="shared" si="68"/>
        <v/>
      </c>
      <c r="AG58" s="1" t="str">
        <f>IF(Instructions!$J$10&gt;1,IF(BH58&gt;$AU$5,"",MATCH(2,BA58:BF58,0)),"")</f>
        <v/>
      </c>
      <c r="AH58" s="1" t="str">
        <f>IF(Instructions!$J$10&gt;2,IF(BH58&gt;$AV$5,"",MATCH(3,BA58:BF58,0)),"")</f>
        <v/>
      </c>
      <c r="AI58" s="1" t="str">
        <f>IF(Instructions!$J$10&gt;3,IF(BH58&gt;$AW$5,"",MATCH(4,BA58:BF58,0)),"")</f>
        <v/>
      </c>
      <c r="AJ58" s="1" t="str">
        <f>IF(Instructions!$J$10&gt;4,IF(BH58&gt;$AX$5,"",MATCH(5,BA58:BF58,0)),"")</f>
        <v/>
      </c>
      <c r="AK58" s="3" t="str">
        <f>IF(Instructions!$J$10&gt;5,IF(BH58&gt;0,"",MATCH(6,BA58:BF58,0)),"")</f>
        <v/>
      </c>
      <c r="AL58" s="3" t="str">
        <f t="shared" si="69"/>
        <v>1, 2, 3, 4, 5, 6</v>
      </c>
      <c r="AM58" s="17" t="str">
        <f t="shared" si="38"/>
        <v/>
      </c>
      <c r="AN58" s="3">
        <f t="shared" si="39"/>
        <v>0</v>
      </c>
      <c r="AO58" s="3" t="e">
        <f t="shared" si="40"/>
        <v>#REF!</v>
      </c>
      <c r="AQ58" s="20"/>
      <c r="AS58" s="22">
        <f t="shared" si="41"/>
        <v>999</v>
      </c>
      <c r="AT58" s="22">
        <f t="shared" si="42"/>
        <v>999</v>
      </c>
      <c r="AU58" s="22">
        <f t="shared" si="43"/>
        <v>999</v>
      </c>
      <c r="AV58" s="22">
        <f t="shared" si="44"/>
        <v>999</v>
      </c>
      <c r="AW58" s="22">
        <f t="shared" si="45"/>
        <v>999</v>
      </c>
      <c r="AX58" s="22">
        <f t="shared" si="46"/>
        <v>999</v>
      </c>
      <c r="BA58" s="15">
        <f t="shared" si="47"/>
        <v>0</v>
      </c>
      <c r="BB58" s="15">
        <f t="shared" si="48"/>
        <v>0</v>
      </c>
      <c r="BC58" s="15">
        <f t="shared" si="49"/>
        <v>0</v>
      </c>
      <c r="BD58" s="15">
        <f t="shared" si="50"/>
        <v>0</v>
      </c>
      <c r="BE58" s="15">
        <f t="shared" si="51"/>
        <v>0</v>
      </c>
      <c r="BF58" s="15">
        <f t="shared" si="52"/>
        <v>0</v>
      </c>
      <c r="BG58" s="15">
        <f>SUM(6-Instructions!$J$10)</f>
        <v>1</v>
      </c>
      <c r="BH58" s="15">
        <f t="shared" si="53"/>
        <v>5</v>
      </c>
      <c r="BI58" s="15">
        <f t="shared" si="54"/>
        <v>15</v>
      </c>
      <c r="BJ58" s="15">
        <f t="shared" si="55"/>
        <v>15</v>
      </c>
      <c r="BL58" s="15">
        <f>'Lane 1'!U75</f>
        <v>0</v>
      </c>
      <c r="BM58" s="15">
        <f>'Lane 2'!U75</f>
        <v>0</v>
      </c>
      <c r="BN58" s="15">
        <f>'Lane 3'!U75</f>
        <v>0</v>
      </c>
      <c r="BO58" s="15">
        <f>'Lane 4'!U75</f>
        <v>0</v>
      </c>
      <c r="BP58" s="15">
        <f>'Lane 5'!U75</f>
        <v>0</v>
      </c>
      <c r="BQ58" s="15">
        <f>'Lane 6'!U75</f>
        <v>0</v>
      </c>
    </row>
    <row r="59" spans="1:69" x14ac:dyDescent="0.2">
      <c r="A59" s="1">
        <v>53</v>
      </c>
      <c r="B59" s="2" t="s">
        <v>203</v>
      </c>
      <c r="C59" s="191" t="s">
        <v>208</v>
      </c>
      <c r="D59" s="191"/>
      <c r="E59" s="191"/>
      <c r="F59" s="9" t="s">
        <v>88</v>
      </c>
      <c r="G59" s="4" t="s">
        <v>179</v>
      </c>
      <c r="H59" s="2">
        <f t="shared" si="70"/>
        <v>0</v>
      </c>
      <c r="I59" s="2">
        <f t="shared" si="71"/>
        <v>0</v>
      </c>
      <c r="J59" s="3">
        <f t="shared" si="29"/>
        <v>0</v>
      </c>
      <c r="K59" s="4" t="s">
        <v>179</v>
      </c>
      <c r="L59" s="2">
        <f t="shared" si="72"/>
        <v>0</v>
      </c>
      <c r="M59" s="2">
        <f t="shared" si="73"/>
        <v>0</v>
      </c>
      <c r="N59" s="3">
        <f t="shared" si="30"/>
        <v>0</v>
      </c>
      <c r="O59" s="4" t="s">
        <v>179</v>
      </c>
      <c r="P59" s="2">
        <f t="shared" si="74"/>
        <v>0</v>
      </c>
      <c r="Q59" s="2">
        <f t="shared" si="75"/>
        <v>0</v>
      </c>
      <c r="R59" s="3">
        <f t="shared" si="31"/>
        <v>0</v>
      </c>
      <c r="S59" s="4" t="s">
        <v>179</v>
      </c>
      <c r="T59" s="2">
        <f t="shared" si="76"/>
        <v>0</v>
      </c>
      <c r="U59" s="2">
        <f t="shared" si="77"/>
        <v>0</v>
      </c>
      <c r="V59" s="3">
        <f t="shared" si="32"/>
        <v>0</v>
      </c>
      <c r="W59" s="4" t="s">
        <v>179</v>
      </c>
      <c r="X59" s="2">
        <f t="shared" si="78"/>
        <v>0</v>
      </c>
      <c r="Y59" s="2">
        <f t="shared" si="79"/>
        <v>0</v>
      </c>
      <c r="Z59" s="3">
        <f t="shared" si="33"/>
        <v>0</v>
      </c>
      <c r="AA59" s="4" t="s">
        <v>179</v>
      </c>
      <c r="AB59" s="2">
        <f t="shared" si="80"/>
        <v>0</v>
      </c>
      <c r="AC59" s="2">
        <f t="shared" si="81"/>
        <v>0</v>
      </c>
      <c r="AD59" s="3">
        <f t="shared" si="34"/>
        <v>0</v>
      </c>
      <c r="AE59" s="17"/>
      <c r="AF59" s="1" t="str">
        <f t="shared" si="68"/>
        <v/>
      </c>
      <c r="AG59" s="1" t="str">
        <f>IF(Instructions!$J$10&gt;1,IF(BH59&gt;$AU$5,"",MATCH(2,BA59:BF59,0)),"")</f>
        <v/>
      </c>
      <c r="AH59" s="1" t="str">
        <f>IF(Instructions!$J$10&gt;2,IF(BH59&gt;$AV$5,"",MATCH(3,BA59:BF59,0)),"")</f>
        <v/>
      </c>
      <c r="AI59" s="1" t="str">
        <f>IF(Instructions!$J$10&gt;3,IF(BH59&gt;$AW$5,"",MATCH(4,BA59:BF59,0)),"")</f>
        <v/>
      </c>
      <c r="AJ59" s="1" t="str">
        <f>IF(Instructions!$J$10&gt;4,IF(BH59&gt;$AX$5,"",MATCH(5,BA59:BF59,0)),"")</f>
        <v/>
      </c>
      <c r="AK59" s="3" t="str">
        <f>IF(Instructions!$J$10&gt;5,IF(BH59&gt;0,"",MATCH(6,BA59:BF59,0)),"")</f>
        <v/>
      </c>
      <c r="AL59" s="3" t="str">
        <f t="shared" si="69"/>
        <v>1, 2, 3, 4, 5, 6</v>
      </c>
      <c r="AM59" s="17" t="str">
        <f t="shared" si="38"/>
        <v/>
      </c>
      <c r="AN59" s="3">
        <f t="shared" si="39"/>
        <v>0</v>
      </c>
      <c r="AO59" s="3" t="e">
        <f t="shared" si="40"/>
        <v>#REF!</v>
      </c>
      <c r="AQ59" s="20"/>
      <c r="AS59" s="22">
        <f t="shared" si="41"/>
        <v>999</v>
      </c>
      <c r="AT59" s="22">
        <f t="shared" si="42"/>
        <v>999</v>
      </c>
      <c r="AU59" s="22">
        <f t="shared" si="43"/>
        <v>999</v>
      </c>
      <c r="AV59" s="22">
        <f t="shared" si="44"/>
        <v>999</v>
      </c>
      <c r="AW59" s="22">
        <f t="shared" si="45"/>
        <v>999</v>
      </c>
      <c r="AX59" s="22">
        <f t="shared" si="46"/>
        <v>999</v>
      </c>
      <c r="BA59" s="15">
        <f t="shared" si="47"/>
        <v>0</v>
      </c>
      <c r="BB59" s="15">
        <f t="shared" si="48"/>
        <v>0</v>
      </c>
      <c r="BC59" s="15">
        <f t="shared" si="49"/>
        <v>0</v>
      </c>
      <c r="BD59" s="15">
        <f t="shared" si="50"/>
        <v>0</v>
      </c>
      <c r="BE59" s="15">
        <f t="shared" si="51"/>
        <v>0</v>
      </c>
      <c r="BF59" s="15">
        <f t="shared" si="52"/>
        <v>0</v>
      </c>
      <c r="BG59" s="15">
        <f>SUM(6-Instructions!$J$10)</f>
        <v>1</v>
      </c>
      <c r="BH59" s="15">
        <f t="shared" si="53"/>
        <v>5</v>
      </c>
      <c r="BI59" s="15">
        <f t="shared" si="54"/>
        <v>15</v>
      </c>
      <c r="BJ59" s="15">
        <f t="shared" si="55"/>
        <v>15</v>
      </c>
      <c r="BL59" s="15">
        <f>'Lane 1'!U79</f>
        <v>0</v>
      </c>
      <c r="BM59" s="15">
        <f>'Lane 2'!U79</f>
        <v>0</v>
      </c>
      <c r="BN59" s="15">
        <f>'Lane 3'!U79</f>
        <v>0</v>
      </c>
      <c r="BO59" s="15">
        <f>'Lane 4'!U79</f>
        <v>0</v>
      </c>
      <c r="BP59" s="15">
        <f>'Lane 5'!U79</f>
        <v>0</v>
      </c>
      <c r="BQ59" s="15">
        <f>'Lane 6'!U79</f>
        <v>0</v>
      </c>
    </row>
    <row r="60" spans="1:69" s="21" customFormat="1" ht="13.5" thickBot="1" x14ac:dyDescent="0.25">
      <c r="B60" s="31"/>
      <c r="E60" s="29"/>
      <c r="F60" s="18"/>
      <c r="G60" s="30"/>
      <c r="H60" s="31"/>
      <c r="I60" s="31"/>
      <c r="J60" s="18"/>
      <c r="K60" s="30"/>
      <c r="L60" s="31"/>
      <c r="M60" s="31"/>
      <c r="N60" s="18"/>
      <c r="O60" s="30"/>
      <c r="P60" s="31"/>
      <c r="Q60" s="31"/>
      <c r="R60" s="18"/>
      <c r="S60" s="30"/>
      <c r="T60" s="31"/>
      <c r="U60" s="31"/>
      <c r="V60" s="18"/>
      <c r="W60" s="30"/>
      <c r="X60" s="31"/>
      <c r="Y60" s="31"/>
      <c r="Z60" s="18"/>
      <c r="AA60" s="32"/>
      <c r="AB60" s="31"/>
      <c r="AC60" s="31"/>
      <c r="AD60" s="18"/>
      <c r="AE60" s="18"/>
      <c r="AK60" s="18"/>
      <c r="AL60" s="18"/>
      <c r="AM60" s="18"/>
      <c r="AN60" s="18"/>
      <c r="AO60" s="18"/>
      <c r="AS60" s="23"/>
      <c r="AT60" s="23"/>
      <c r="AU60" s="23"/>
      <c r="AV60" s="23"/>
      <c r="AW60" s="23"/>
      <c r="AX60" s="23"/>
    </row>
    <row r="61" spans="1:69" s="15" customFormat="1" x14ac:dyDescent="0.2">
      <c r="B61" s="16"/>
      <c r="H61" s="16"/>
      <c r="I61" s="16"/>
      <c r="J61" s="17"/>
      <c r="L61" s="16"/>
      <c r="M61" s="16"/>
      <c r="N61" s="17"/>
      <c r="P61" s="16"/>
      <c r="Q61" s="16"/>
      <c r="R61" s="17"/>
      <c r="T61" s="16"/>
      <c r="U61" s="16"/>
      <c r="V61" s="17"/>
      <c r="X61" s="16"/>
      <c r="Y61" s="16"/>
      <c r="Z61" s="17"/>
      <c r="AB61" s="16"/>
      <c r="AC61" s="16"/>
      <c r="AD61" s="17"/>
      <c r="AE61" s="17"/>
      <c r="AK61" s="17"/>
      <c r="AL61" s="17"/>
      <c r="AM61" s="17"/>
      <c r="AN61" s="33"/>
      <c r="AO61" s="17"/>
    </row>
    <row r="62" spans="1:69" s="15" customFormat="1" x14ac:dyDescent="0.2">
      <c r="B62" s="16"/>
      <c r="H62" s="16"/>
      <c r="I62" s="16"/>
      <c r="J62" s="17">
        <f>J59</f>
        <v>0</v>
      </c>
      <c r="L62" s="16"/>
      <c r="M62" s="16"/>
      <c r="N62" s="17">
        <f>N59</f>
        <v>0</v>
      </c>
      <c r="P62" s="16"/>
      <c r="Q62" s="16"/>
      <c r="R62" s="17">
        <f>R59</f>
        <v>0</v>
      </c>
      <c r="T62" s="16"/>
      <c r="U62" s="16"/>
      <c r="V62" s="17">
        <f>V59</f>
        <v>0</v>
      </c>
      <c r="X62" s="16"/>
      <c r="Y62" s="16"/>
      <c r="Z62" s="17">
        <f>Z59</f>
        <v>0</v>
      </c>
      <c r="AB62" s="16"/>
      <c r="AC62" s="16"/>
      <c r="AD62" s="17">
        <f>AD59</f>
        <v>0</v>
      </c>
      <c r="AO62" s="33"/>
    </row>
    <row r="63" spans="1:69" s="15" customFormat="1" x14ac:dyDescent="0.2">
      <c r="B63" s="16"/>
      <c r="E63" s="15" t="s">
        <v>0</v>
      </c>
      <c r="G63" s="185">
        <f>G5</f>
        <v>0</v>
      </c>
      <c r="H63" s="185"/>
      <c r="I63" s="185"/>
      <c r="J63" s="17">
        <f>I66</f>
        <v>1</v>
      </c>
      <c r="K63" s="192">
        <f>K5</f>
        <v>0</v>
      </c>
      <c r="L63" s="185"/>
      <c r="M63" s="185"/>
      <c r="N63" s="17">
        <f>J66</f>
        <v>1</v>
      </c>
      <c r="O63" s="192">
        <f>O5</f>
        <v>0</v>
      </c>
      <c r="P63" s="185"/>
      <c r="Q63" s="185"/>
      <c r="R63" s="17">
        <f>K66</f>
        <v>1</v>
      </c>
      <c r="S63" s="192">
        <f>S5</f>
        <v>0</v>
      </c>
      <c r="T63" s="185"/>
      <c r="U63" s="185"/>
      <c r="V63" s="17">
        <f>L66</f>
        <v>1</v>
      </c>
      <c r="W63" s="192">
        <f>W5</f>
        <v>0</v>
      </c>
      <c r="X63" s="185"/>
      <c r="Y63" s="185"/>
      <c r="Z63" s="17">
        <f>M66</f>
        <v>1</v>
      </c>
      <c r="AA63" s="192">
        <f>AA5</f>
        <v>0</v>
      </c>
      <c r="AB63" s="185"/>
      <c r="AC63" s="185"/>
      <c r="AD63" s="17">
        <f>N66</f>
        <v>1</v>
      </c>
      <c r="AO63" s="33"/>
    </row>
    <row r="64" spans="1:69" s="15" customFormat="1" x14ac:dyDescent="0.2">
      <c r="B64" s="16"/>
      <c r="G64" s="16"/>
      <c r="H64" s="16"/>
      <c r="K64" s="16"/>
      <c r="L64" s="16"/>
      <c r="O64" s="16"/>
      <c r="P64" s="16"/>
      <c r="S64" s="16"/>
      <c r="T64" s="16"/>
      <c r="W64" s="16"/>
      <c r="X64" s="16"/>
      <c r="AA64" s="16"/>
      <c r="AB64" s="16"/>
    </row>
    <row r="65" spans="2:30" s="15" customFormat="1" x14ac:dyDescent="0.2">
      <c r="B65" s="16"/>
      <c r="G65" s="16"/>
      <c r="H65" s="16"/>
      <c r="I65" s="34">
        <f>J62</f>
        <v>0</v>
      </c>
      <c r="J65" s="34">
        <f>N62</f>
        <v>0</v>
      </c>
      <c r="K65" s="34">
        <f>R62</f>
        <v>0</v>
      </c>
      <c r="L65" s="34">
        <f>V62</f>
        <v>0</v>
      </c>
      <c r="M65" s="34">
        <f>Z62</f>
        <v>0</v>
      </c>
      <c r="N65" s="34">
        <f>AD62</f>
        <v>0</v>
      </c>
      <c r="O65" s="16"/>
      <c r="P65" s="16"/>
      <c r="S65" s="16"/>
      <c r="T65" s="16"/>
      <c r="W65" s="16"/>
      <c r="X65" s="16"/>
      <c r="AA65" s="16" t="s">
        <v>11</v>
      </c>
      <c r="AB65" s="16"/>
      <c r="AD65" s="15">
        <f>SUM( AN7:AN60)</f>
        <v>0</v>
      </c>
    </row>
    <row r="66" spans="2:30" s="15" customFormat="1" x14ac:dyDescent="0.2">
      <c r="B66" s="16"/>
      <c r="G66" s="16"/>
      <c r="H66" s="16"/>
      <c r="I66" s="34">
        <f t="shared" ref="I66:N66" si="82">RANK(I65,$I$65:$N$65,0)</f>
        <v>1</v>
      </c>
      <c r="J66" s="34">
        <f t="shared" si="82"/>
        <v>1</v>
      </c>
      <c r="K66" s="34">
        <f t="shared" si="82"/>
        <v>1</v>
      </c>
      <c r="L66" s="34">
        <f t="shared" si="82"/>
        <v>1</v>
      </c>
      <c r="M66" s="34">
        <f t="shared" si="82"/>
        <v>1</v>
      </c>
      <c r="N66" s="34">
        <f t="shared" si="82"/>
        <v>1</v>
      </c>
      <c r="O66" s="16"/>
      <c r="P66" s="16"/>
      <c r="S66" s="16"/>
      <c r="T66" s="16"/>
      <c r="W66" s="16"/>
      <c r="X66" s="16"/>
      <c r="AA66" s="16" t="s">
        <v>12</v>
      </c>
      <c r="AB66" s="16"/>
      <c r="AD66" s="15">
        <f>J62+N62+R62+V62+Z62+AD62</f>
        <v>0</v>
      </c>
    </row>
    <row r="67" spans="2:30" s="15" customFormat="1" x14ac:dyDescent="0.2">
      <c r="B67" s="16"/>
      <c r="G67" s="16"/>
      <c r="H67" s="16"/>
      <c r="K67" s="16"/>
      <c r="L67" s="16"/>
      <c r="O67" s="16"/>
      <c r="P67" s="16"/>
      <c r="S67" s="16"/>
      <c r="T67" s="16"/>
      <c r="W67" s="16"/>
      <c r="X67" s="16"/>
      <c r="AA67" s="16"/>
      <c r="AB67" s="16"/>
    </row>
    <row r="68" spans="2:30" s="15" customFormat="1" x14ac:dyDescent="0.2">
      <c r="B68" s="16"/>
      <c r="G68" s="16"/>
      <c r="H68" s="16"/>
      <c r="K68" s="16"/>
      <c r="L68" s="16"/>
      <c r="O68" s="16"/>
      <c r="P68" s="16"/>
      <c r="S68" s="16"/>
      <c r="T68" s="16"/>
      <c r="W68" s="16"/>
      <c r="X68" s="16"/>
      <c r="AA68" s="16"/>
      <c r="AB68" s="16"/>
    </row>
    <row r="69" spans="2:30" s="15" customFormat="1" x14ac:dyDescent="0.2">
      <c r="B69" s="16"/>
      <c r="G69" s="16"/>
      <c r="H69" s="16"/>
      <c r="K69" s="16"/>
      <c r="L69" s="16"/>
      <c r="O69" s="16"/>
      <c r="P69" s="16"/>
      <c r="S69" s="16"/>
      <c r="T69" s="16"/>
      <c r="W69" s="16"/>
      <c r="X69" s="16"/>
      <c r="AA69" s="16"/>
      <c r="AB69" s="16"/>
    </row>
    <row r="70" spans="2:30" s="15" customFormat="1" x14ac:dyDescent="0.2">
      <c r="B70" s="16"/>
      <c r="G70" s="16"/>
      <c r="H70" s="16"/>
      <c r="K70" s="16"/>
      <c r="L70" s="16"/>
      <c r="O70" s="16"/>
      <c r="P70" s="16"/>
      <c r="S70" s="16"/>
      <c r="T70" s="16"/>
      <c r="W70" s="16"/>
      <c r="X70" s="16"/>
      <c r="AA70" s="16"/>
      <c r="AB70" s="16"/>
    </row>
    <row r="71" spans="2:30" s="15" customFormat="1" x14ac:dyDescent="0.2">
      <c r="B71" s="16"/>
      <c r="G71" s="16"/>
      <c r="H71" s="16"/>
      <c r="K71" s="16"/>
      <c r="L71" s="16"/>
      <c r="O71" s="16"/>
      <c r="P71" s="16"/>
      <c r="S71" s="16"/>
      <c r="T71" s="16"/>
      <c r="W71" s="16"/>
      <c r="X71" s="16"/>
      <c r="AA71" s="16"/>
      <c r="AB71" s="16"/>
    </row>
    <row r="72" spans="2:30" s="15" customFormat="1" x14ac:dyDescent="0.2">
      <c r="B72" s="16"/>
      <c r="G72" s="16"/>
      <c r="H72" s="16"/>
      <c r="K72" s="16"/>
      <c r="L72" s="16"/>
      <c r="O72" s="16"/>
      <c r="P72" s="16"/>
      <c r="S72" s="16"/>
      <c r="T72" s="16"/>
      <c r="W72" s="16"/>
      <c r="X72" s="16"/>
      <c r="AA72" s="16"/>
      <c r="AB72" s="16"/>
    </row>
    <row r="73" spans="2:30" s="15" customFormat="1" x14ac:dyDescent="0.2">
      <c r="B73" s="16"/>
      <c r="G73" s="16"/>
      <c r="H73" s="16"/>
      <c r="K73" s="16"/>
      <c r="L73" s="16"/>
      <c r="O73" s="16"/>
      <c r="P73" s="16"/>
      <c r="S73" s="16"/>
      <c r="T73" s="16"/>
      <c r="W73" s="16"/>
      <c r="X73" s="16"/>
      <c r="AA73" s="16"/>
      <c r="AB73" s="16"/>
    </row>
    <row r="74" spans="2:30" s="15" customFormat="1" x14ac:dyDescent="0.2">
      <c r="B74" s="16"/>
      <c r="G74" s="16"/>
      <c r="H74" s="16"/>
      <c r="K74" s="16"/>
      <c r="L74" s="16"/>
      <c r="O74" s="16"/>
      <c r="P74" s="16"/>
      <c r="S74" s="16"/>
      <c r="T74" s="16"/>
      <c r="W74" s="16"/>
      <c r="X74" s="16"/>
      <c r="AA74" s="16"/>
      <c r="AB74" s="16"/>
    </row>
    <row r="75" spans="2:30" s="15" customFormat="1" x14ac:dyDescent="0.2">
      <c r="B75" s="16"/>
      <c r="G75" s="16"/>
      <c r="H75" s="16"/>
      <c r="K75" s="16"/>
      <c r="L75" s="16"/>
      <c r="O75" s="16"/>
      <c r="P75" s="16"/>
      <c r="S75" s="16"/>
      <c r="T75" s="16"/>
      <c r="W75" s="16"/>
      <c r="X75" s="16"/>
      <c r="AA75" s="16"/>
      <c r="AB75" s="16"/>
    </row>
    <row r="76" spans="2:30" s="15" customFormat="1" x14ac:dyDescent="0.2">
      <c r="B76" s="16"/>
      <c r="G76" s="16"/>
      <c r="H76" s="16"/>
      <c r="K76" s="16"/>
      <c r="L76" s="16"/>
      <c r="O76" s="16"/>
      <c r="P76" s="16"/>
      <c r="S76" s="16"/>
      <c r="T76" s="16"/>
      <c r="W76" s="16"/>
      <c r="X76" s="16"/>
      <c r="AA76" s="16"/>
      <c r="AB76" s="16"/>
    </row>
    <row r="77" spans="2:30" s="15" customFormat="1" x14ac:dyDescent="0.2">
      <c r="B77" s="16"/>
      <c r="G77" s="16"/>
      <c r="H77" s="16"/>
      <c r="K77" s="16"/>
      <c r="L77" s="16"/>
      <c r="O77" s="16"/>
      <c r="P77" s="16"/>
      <c r="S77" s="16"/>
      <c r="T77" s="16"/>
      <c r="W77" s="16"/>
      <c r="X77" s="16"/>
      <c r="AA77" s="16"/>
      <c r="AB77" s="16"/>
    </row>
    <row r="78" spans="2:30" s="15" customFormat="1" x14ac:dyDescent="0.2">
      <c r="B78" s="16"/>
      <c r="G78" s="16"/>
      <c r="H78" s="16"/>
      <c r="K78" s="16"/>
      <c r="L78" s="16"/>
      <c r="O78" s="16"/>
      <c r="P78" s="16"/>
      <c r="S78" s="16"/>
      <c r="T78" s="16"/>
      <c r="W78" s="16"/>
      <c r="X78" s="16"/>
      <c r="AA78" s="16"/>
      <c r="AB78" s="16"/>
    </row>
    <row r="79" spans="2:30" s="15" customFormat="1" x14ac:dyDescent="0.2">
      <c r="B79" s="16"/>
      <c r="G79" s="16"/>
      <c r="H79" s="16"/>
      <c r="K79" s="16"/>
      <c r="L79" s="16"/>
      <c r="O79" s="16"/>
      <c r="P79" s="16"/>
      <c r="S79" s="16"/>
      <c r="T79" s="16"/>
      <c r="W79" s="16"/>
      <c r="X79" s="16"/>
      <c r="AA79" s="16"/>
      <c r="AB79" s="16"/>
    </row>
    <row r="80" spans="2:30" s="15" customFormat="1" x14ac:dyDescent="0.2">
      <c r="B80" s="16"/>
      <c r="G80" s="16"/>
      <c r="H80" s="16"/>
      <c r="K80" s="16"/>
      <c r="L80" s="16"/>
      <c r="O80" s="16"/>
      <c r="P80" s="16"/>
      <c r="S80" s="16"/>
      <c r="T80" s="16"/>
      <c r="W80" s="16"/>
      <c r="X80" s="16"/>
      <c r="AA80" s="16"/>
      <c r="AB80" s="16"/>
    </row>
    <row r="81" spans="2:28" s="15" customFormat="1" x14ac:dyDescent="0.2">
      <c r="B81" s="16"/>
      <c r="G81" s="16"/>
      <c r="H81" s="16"/>
      <c r="K81" s="16"/>
      <c r="L81" s="16"/>
      <c r="O81" s="16"/>
      <c r="P81" s="16"/>
      <c r="S81" s="16"/>
      <c r="T81" s="16"/>
      <c r="W81" s="16"/>
      <c r="X81" s="16"/>
      <c r="AA81" s="16"/>
      <c r="AB81" s="16"/>
    </row>
    <row r="82" spans="2:28" s="15" customFormat="1" x14ac:dyDescent="0.2">
      <c r="B82" s="16"/>
      <c r="G82" s="16"/>
      <c r="H82" s="16"/>
      <c r="K82" s="16"/>
      <c r="L82" s="16"/>
      <c r="O82" s="16"/>
      <c r="P82" s="16"/>
      <c r="S82" s="16"/>
      <c r="T82" s="16"/>
      <c r="W82" s="16"/>
      <c r="X82" s="16"/>
      <c r="AA82" s="16"/>
      <c r="AB82" s="16"/>
    </row>
    <row r="83" spans="2:28" s="15" customFormat="1" x14ac:dyDescent="0.2">
      <c r="B83" s="16"/>
      <c r="G83" s="16"/>
      <c r="H83" s="16"/>
      <c r="K83" s="16"/>
      <c r="L83" s="16"/>
      <c r="O83" s="16"/>
      <c r="P83" s="16"/>
      <c r="S83" s="16"/>
      <c r="T83" s="16"/>
      <c r="W83" s="16"/>
      <c r="X83" s="16"/>
      <c r="AA83" s="16"/>
      <c r="AB83" s="16"/>
    </row>
    <row r="84" spans="2:28" s="15" customFormat="1" x14ac:dyDescent="0.2">
      <c r="B84" s="16"/>
      <c r="G84" s="16"/>
      <c r="H84" s="16"/>
      <c r="K84" s="16"/>
      <c r="L84" s="16"/>
      <c r="O84" s="16"/>
      <c r="P84" s="16"/>
      <c r="S84" s="16"/>
      <c r="T84" s="16"/>
      <c r="W84" s="16"/>
      <c r="X84" s="16"/>
      <c r="AA84" s="16"/>
      <c r="AB84" s="16"/>
    </row>
    <row r="85" spans="2:28" s="15" customFormat="1" x14ac:dyDescent="0.2">
      <c r="B85" s="16"/>
      <c r="G85" s="16"/>
      <c r="H85" s="16"/>
      <c r="K85" s="16"/>
      <c r="L85" s="16"/>
      <c r="O85" s="16"/>
      <c r="P85" s="16"/>
      <c r="S85" s="16"/>
      <c r="T85" s="16"/>
      <c r="W85" s="16"/>
      <c r="X85" s="16"/>
      <c r="AA85" s="16"/>
      <c r="AB85" s="16"/>
    </row>
    <row r="86" spans="2:28" s="15" customFormat="1" x14ac:dyDescent="0.2">
      <c r="B86" s="16"/>
      <c r="G86" s="16"/>
      <c r="H86" s="16"/>
      <c r="K86" s="16"/>
      <c r="L86" s="16"/>
      <c r="O86" s="16"/>
      <c r="P86" s="16"/>
      <c r="S86" s="16"/>
      <c r="T86" s="16"/>
      <c r="W86" s="16"/>
      <c r="X86" s="16"/>
      <c r="AA86" s="16"/>
      <c r="AB86" s="16"/>
    </row>
    <row r="87" spans="2:28" s="15" customFormat="1" x14ac:dyDescent="0.2">
      <c r="B87" s="16"/>
      <c r="G87" s="16"/>
      <c r="H87" s="16"/>
      <c r="K87" s="16"/>
      <c r="L87" s="16"/>
      <c r="O87" s="16"/>
      <c r="P87" s="16"/>
      <c r="S87" s="16"/>
      <c r="T87" s="16"/>
      <c r="W87" s="16"/>
      <c r="X87" s="16"/>
      <c r="AA87" s="16"/>
      <c r="AB87" s="16"/>
    </row>
    <row r="88" spans="2:28" s="15" customFormat="1" x14ac:dyDescent="0.2">
      <c r="B88" s="16"/>
      <c r="G88" s="16"/>
      <c r="H88" s="16"/>
      <c r="K88" s="16"/>
      <c r="L88" s="16"/>
      <c r="O88" s="16"/>
      <c r="P88" s="16"/>
      <c r="S88" s="16"/>
      <c r="T88" s="16"/>
      <c r="W88" s="16"/>
      <c r="X88" s="16"/>
      <c r="AA88" s="16"/>
      <c r="AB88" s="16"/>
    </row>
    <row r="89" spans="2:28" s="15" customFormat="1" x14ac:dyDescent="0.2">
      <c r="B89" s="16"/>
      <c r="G89" s="16"/>
      <c r="H89" s="16"/>
      <c r="K89" s="16"/>
      <c r="L89" s="16"/>
      <c r="O89" s="16"/>
      <c r="P89" s="16"/>
      <c r="S89" s="16"/>
      <c r="T89" s="16"/>
      <c r="W89" s="16"/>
      <c r="X89" s="16"/>
      <c r="AA89" s="16"/>
      <c r="AB89" s="16"/>
    </row>
    <row r="90" spans="2:28" s="15" customFormat="1" x14ac:dyDescent="0.2">
      <c r="B90" s="16"/>
      <c r="G90" s="16"/>
      <c r="H90" s="16"/>
      <c r="K90" s="16"/>
      <c r="L90" s="16"/>
      <c r="O90" s="16"/>
      <c r="P90" s="16"/>
      <c r="S90" s="16"/>
      <c r="T90" s="16"/>
      <c r="W90" s="16"/>
      <c r="X90" s="16"/>
      <c r="AA90" s="16"/>
      <c r="AB90" s="16"/>
    </row>
    <row r="91" spans="2:28" s="15" customFormat="1" x14ac:dyDescent="0.2">
      <c r="B91" s="16"/>
      <c r="G91" s="16"/>
      <c r="H91" s="16"/>
      <c r="K91" s="16"/>
      <c r="L91" s="16"/>
      <c r="O91" s="16"/>
      <c r="P91" s="16"/>
      <c r="S91" s="16"/>
      <c r="T91" s="16"/>
      <c r="W91" s="16"/>
      <c r="X91" s="16"/>
      <c r="AA91" s="16"/>
      <c r="AB91" s="16"/>
    </row>
    <row r="92" spans="2:28" s="15" customFormat="1" x14ac:dyDescent="0.2">
      <c r="B92" s="16"/>
      <c r="G92" s="16"/>
      <c r="H92" s="16"/>
      <c r="K92" s="16"/>
      <c r="L92" s="16"/>
      <c r="O92" s="16"/>
      <c r="P92" s="16"/>
      <c r="S92" s="16"/>
      <c r="T92" s="16"/>
      <c r="W92" s="16"/>
      <c r="X92" s="16"/>
      <c r="AA92" s="16"/>
      <c r="AB92" s="16"/>
    </row>
    <row r="93" spans="2:28" s="15" customFormat="1" x14ac:dyDescent="0.2">
      <c r="B93" s="16"/>
      <c r="G93" s="16"/>
      <c r="H93" s="16"/>
      <c r="K93" s="16"/>
      <c r="L93" s="16"/>
      <c r="O93" s="16"/>
      <c r="P93" s="16"/>
      <c r="S93" s="16"/>
      <c r="T93" s="16"/>
      <c r="W93" s="16"/>
      <c r="X93" s="16"/>
      <c r="AA93" s="16"/>
      <c r="AB93" s="16"/>
    </row>
    <row r="94" spans="2:28" s="15" customFormat="1" x14ac:dyDescent="0.2">
      <c r="B94" s="16"/>
      <c r="G94" s="16"/>
      <c r="H94" s="16"/>
      <c r="K94" s="16"/>
      <c r="L94" s="16"/>
      <c r="O94" s="16"/>
      <c r="P94" s="16"/>
      <c r="S94" s="16"/>
      <c r="T94" s="16"/>
      <c r="W94" s="16"/>
      <c r="X94" s="16"/>
      <c r="AA94" s="16"/>
      <c r="AB94" s="16"/>
    </row>
    <row r="95" spans="2:28" s="15" customFormat="1" x14ac:dyDescent="0.2">
      <c r="B95" s="16"/>
      <c r="G95" s="16"/>
      <c r="H95" s="16"/>
      <c r="K95" s="16"/>
      <c r="L95" s="16"/>
      <c r="O95" s="16"/>
      <c r="P95" s="16"/>
      <c r="S95" s="16"/>
      <c r="T95" s="16"/>
      <c r="W95" s="16"/>
      <c r="X95" s="16"/>
      <c r="AA95" s="16"/>
      <c r="AB95" s="16"/>
    </row>
    <row r="96" spans="2:28" s="15" customFormat="1" x14ac:dyDescent="0.2">
      <c r="B96" s="16"/>
      <c r="G96" s="16"/>
      <c r="H96" s="16"/>
      <c r="K96" s="16"/>
      <c r="L96" s="16"/>
      <c r="O96" s="16"/>
      <c r="P96" s="16"/>
      <c r="S96" s="16"/>
      <c r="T96" s="16"/>
      <c r="W96" s="16"/>
      <c r="X96" s="16"/>
      <c r="AA96" s="16"/>
      <c r="AB96" s="16"/>
    </row>
    <row r="97" spans="2:29" s="15" customFormat="1" x14ac:dyDescent="0.2">
      <c r="B97" s="16"/>
      <c r="G97" s="16"/>
      <c r="H97" s="16"/>
      <c r="K97" s="16"/>
      <c r="L97" s="16"/>
      <c r="O97" s="16"/>
      <c r="P97" s="16"/>
      <c r="S97" s="16"/>
      <c r="T97" s="16"/>
      <c r="W97" s="16"/>
      <c r="X97" s="16"/>
      <c r="AA97" s="16"/>
      <c r="AB97" s="16"/>
    </row>
    <row r="98" spans="2:29" s="15" customFormat="1" x14ac:dyDescent="0.2">
      <c r="B98" s="16"/>
      <c r="G98" s="16"/>
      <c r="H98" s="16"/>
      <c r="K98" s="16"/>
      <c r="L98" s="16"/>
      <c r="O98" s="16"/>
      <c r="P98" s="16"/>
      <c r="S98" s="16"/>
      <c r="T98" s="16"/>
      <c r="W98" s="16"/>
      <c r="X98" s="16"/>
      <c r="AA98" s="16"/>
      <c r="AB98" s="16"/>
    </row>
    <row r="99" spans="2:29" s="15" customFormat="1" x14ac:dyDescent="0.2">
      <c r="B99" s="16"/>
      <c r="G99" s="16"/>
      <c r="H99" s="16"/>
      <c r="K99" s="16"/>
      <c r="L99" s="16"/>
      <c r="O99" s="16"/>
      <c r="P99" s="16"/>
      <c r="S99" s="16"/>
      <c r="T99" s="16"/>
      <c r="W99" s="16"/>
      <c r="X99" s="16"/>
      <c r="AA99" s="16"/>
      <c r="AB99" s="16"/>
    </row>
    <row r="100" spans="2:29" s="15" customFormat="1" x14ac:dyDescent="0.2">
      <c r="B100" s="16"/>
      <c r="G100" s="16"/>
      <c r="H100" s="16"/>
      <c r="K100" s="16"/>
      <c r="L100" s="16"/>
      <c r="O100" s="16"/>
      <c r="P100" s="16"/>
      <c r="S100" s="16"/>
      <c r="T100" s="16"/>
      <c r="W100" s="16"/>
      <c r="X100" s="16"/>
      <c r="AA100" s="16"/>
      <c r="AB100" s="16"/>
    </row>
    <row r="101" spans="2:29" s="15" customFormat="1" x14ac:dyDescent="0.2">
      <c r="B101" s="16"/>
      <c r="G101" s="16"/>
      <c r="H101" s="16"/>
      <c r="K101" s="16"/>
      <c r="L101" s="16"/>
      <c r="O101" s="16"/>
      <c r="P101" s="16"/>
      <c r="S101" s="16"/>
      <c r="T101" s="16"/>
      <c r="W101" s="16"/>
      <c r="X101" s="16"/>
      <c r="AA101" s="16"/>
      <c r="AB101" s="16"/>
    </row>
    <row r="102" spans="2:29" s="15" customFormat="1" x14ac:dyDescent="0.2">
      <c r="B102" s="16"/>
      <c r="G102" s="16"/>
      <c r="H102" s="16"/>
      <c r="K102" s="16"/>
      <c r="L102" s="16"/>
      <c r="O102" s="16"/>
      <c r="P102" s="16"/>
      <c r="S102" s="16"/>
      <c r="T102" s="16"/>
      <c r="W102" s="16"/>
      <c r="X102" s="16"/>
      <c r="AA102" s="16"/>
      <c r="AB102" s="16"/>
    </row>
    <row r="103" spans="2:29" s="15" customFormat="1" x14ac:dyDescent="0.2">
      <c r="B103" s="16"/>
      <c r="G103" s="16"/>
      <c r="H103" s="16"/>
      <c r="K103" s="16"/>
      <c r="L103" s="16"/>
      <c r="O103" s="16"/>
      <c r="P103" s="16"/>
      <c r="S103" s="16"/>
      <c r="T103" s="16"/>
      <c r="W103" s="16"/>
      <c r="X103" s="16"/>
      <c r="AA103" s="16"/>
      <c r="AB103" s="16"/>
    </row>
    <row r="104" spans="2:29" s="15" customFormat="1" x14ac:dyDescent="0.2">
      <c r="B104" s="16"/>
      <c r="G104" s="16"/>
      <c r="H104" s="16"/>
      <c r="K104" s="16"/>
      <c r="L104" s="16"/>
      <c r="O104" s="16"/>
      <c r="P104" s="16"/>
      <c r="S104" s="16"/>
      <c r="T104" s="16"/>
      <c r="W104" s="16"/>
      <c r="X104" s="16"/>
      <c r="AA104" s="16"/>
      <c r="AB104" s="16"/>
    </row>
    <row r="105" spans="2:29" s="15" customFormat="1" x14ac:dyDescent="0.2">
      <c r="B105" s="16"/>
      <c r="G105" s="16"/>
      <c r="H105" s="16"/>
      <c r="K105" s="16"/>
      <c r="L105" s="16"/>
      <c r="O105" s="16"/>
      <c r="P105" s="16"/>
      <c r="S105" s="16"/>
      <c r="T105" s="16"/>
      <c r="W105" s="16"/>
      <c r="X105" s="16"/>
      <c r="AA105" s="16"/>
      <c r="AB105" s="16"/>
    </row>
    <row r="106" spans="2:29" s="15" customFormat="1" x14ac:dyDescent="0.2">
      <c r="B106" s="16"/>
      <c r="G106" s="16"/>
      <c r="H106" s="16"/>
      <c r="K106" s="16"/>
      <c r="L106" s="16"/>
      <c r="O106" s="16"/>
      <c r="P106" s="16"/>
      <c r="S106" s="16"/>
      <c r="T106" s="16"/>
      <c r="W106" s="16"/>
      <c r="X106" s="16"/>
      <c r="AA106" s="16"/>
      <c r="AB106" s="16"/>
    </row>
    <row r="107" spans="2:29" x14ac:dyDescent="0.2">
      <c r="G107" s="2"/>
      <c r="I107" s="1"/>
      <c r="K107" s="2"/>
      <c r="M107" s="1"/>
      <c r="O107" s="2"/>
      <c r="Q107" s="1"/>
      <c r="S107" s="2"/>
      <c r="U107" s="1"/>
      <c r="W107" s="2"/>
      <c r="Y107" s="1"/>
      <c r="AA107" s="2"/>
      <c r="AC107" s="1"/>
    </row>
    <row r="108" spans="2:29" x14ac:dyDescent="0.2">
      <c r="G108" s="2"/>
      <c r="I108" s="1"/>
      <c r="K108" s="2"/>
      <c r="M108" s="1"/>
      <c r="O108" s="2"/>
      <c r="Q108" s="1"/>
      <c r="S108" s="2"/>
      <c r="U108" s="1"/>
      <c r="W108" s="2"/>
      <c r="Y108" s="1"/>
      <c r="AA108" s="2"/>
      <c r="AC108" s="1"/>
    </row>
    <row r="109" spans="2:29" x14ac:dyDescent="0.2">
      <c r="G109" s="2"/>
      <c r="I109" s="1"/>
      <c r="K109" s="2"/>
      <c r="M109" s="1"/>
      <c r="O109" s="2"/>
      <c r="Q109" s="1"/>
      <c r="S109" s="2"/>
      <c r="U109" s="1"/>
      <c r="W109" s="2"/>
      <c r="Y109" s="1"/>
      <c r="AA109" s="2"/>
      <c r="AC109" s="1"/>
    </row>
    <row r="110" spans="2:29" x14ac:dyDescent="0.2">
      <c r="G110" s="2"/>
      <c r="I110" s="1"/>
      <c r="K110" s="2"/>
      <c r="M110" s="1"/>
      <c r="O110" s="2"/>
      <c r="Q110" s="1"/>
      <c r="S110" s="2"/>
      <c r="U110" s="1"/>
      <c r="W110" s="2"/>
      <c r="Y110" s="1"/>
      <c r="AA110" s="2"/>
      <c r="AC110" s="1"/>
    </row>
    <row r="111" spans="2:29" x14ac:dyDescent="0.2">
      <c r="G111" s="2"/>
      <c r="I111" s="1"/>
      <c r="K111" s="2"/>
      <c r="M111" s="1"/>
      <c r="O111" s="2"/>
      <c r="Q111" s="1"/>
      <c r="S111" s="2"/>
      <c r="U111" s="1"/>
      <c r="W111" s="2"/>
      <c r="Y111" s="1"/>
      <c r="AA111" s="2"/>
      <c r="AC111" s="1"/>
    </row>
    <row r="112" spans="2:29" x14ac:dyDescent="0.2">
      <c r="G112" s="2"/>
      <c r="I112" s="1"/>
      <c r="K112" s="2"/>
      <c r="M112" s="1"/>
      <c r="O112" s="2"/>
      <c r="Q112" s="1"/>
      <c r="S112" s="2"/>
      <c r="U112" s="1"/>
      <c r="W112" s="2"/>
      <c r="Y112" s="1"/>
      <c r="AA112" s="2"/>
      <c r="AC112" s="1"/>
    </row>
    <row r="113" spans="7:29" x14ac:dyDescent="0.2">
      <c r="G113" s="2"/>
      <c r="I113" s="1"/>
      <c r="K113" s="2"/>
      <c r="M113" s="1"/>
      <c r="O113" s="2"/>
      <c r="Q113" s="1"/>
      <c r="S113" s="2"/>
      <c r="U113" s="1"/>
      <c r="W113" s="2"/>
      <c r="Y113" s="1"/>
      <c r="AA113" s="2"/>
      <c r="AC113" s="1"/>
    </row>
    <row r="114" spans="7:29" x14ac:dyDescent="0.2">
      <c r="G114" s="2"/>
      <c r="I114" s="1"/>
      <c r="K114" s="2"/>
      <c r="M114" s="1"/>
      <c r="O114" s="2"/>
      <c r="Q114" s="1"/>
      <c r="S114" s="2"/>
      <c r="U114" s="1"/>
      <c r="W114" s="2"/>
      <c r="Y114" s="1"/>
      <c r="AA114" s="2"/>
      <c r="AC114" s="1"/>
    </row>
  </sheetData>
  <sheetProtection algorithmName="SHA-512" hashValue="MeIAwUii0T4VLz1+71Y309mgYEYhrXpTtHnniup8UF27uAb4Ly5eabc3zEScYNh5/HM5c2p6metk1DOIzE/eJg==" saltValue="0IMr+r4+aWSyKqp+x5dI2A==" spinCount="100000" sheet="1" selectLockedCells="1"/>
  <mergeCells count="27">
    <mergeCell ref="AA63:AC63"/>
    <mergeCell ref="W63:Y63"/>
    <mergeCell ref="K63:M63"/>
    <mergeCell ref="S63:U63"/>
    <mergeCell ref="Q4:R4"/>
    <mergeCell ref="U4:V4"/>
    <mergeCell ref="AA5:AD5"/>
    <mergeCell ref="W5:Z5"/>
    <mergeCell ref="K5:N5"/>
    <mergeCell ref="C59:E59"/>
    <mergeCell ref="G63:I63"/>
    <mergeCell ref="O63:Q63"/>
    <mergeCell ref="G5:J5"/>
    <mergeCell ref="S5:V5"/>
    <mergeCell ref="AF6:AK6"/>
    <mergeCell ref="BA6:BF6"/>
    <mergeCell ref="Y4:Z4"/>
    <mergeCell ref="AC4:AD4"/>
    <mergeCell ref="A2:F2"/>
    <mergeCell ref="A4:F4"/>
    <mergeCell ref="A3:F3"/>
    <mergeCell ref="I4:J4"/>
    <mergeCell ref="M4:N4"/>
    <mergeCell ref="G1:AD3"/>
    <mergeCell ref="O5:R5"/>
    <mergeCell ref="A5:F5"/>
    <mergeCell ref="A6:F6"/>
  </mergeCells>
  <phoneticPr fontId="3" type="noConversion"/>
  <conditionalFormatting sqref="H7:I59">
    <cfRule type="expression" dxfId="9" priority="6" stopIfTrue="1">
      <formula>$BL7&gt;0</formula>
    </cfRule>
  </conditionalFormatting>
  <conditionalFormatting sqref="L7:M59">
    <cfRule type="expression" dxfId="8" priority="5" stopIfTrue="1">
      <formula>$BM7&gt;0</formula>
    </cfRule>
  </conditionalFormatting>
  <conditionalFormatting sqref="P7:Q59">
    <cfRule type="expression" dxfId="7" priority="4" stopIfTrue="1">
      <formula>$BN7&gt;0</formula>
    </cfRule>
  </conditionalFormatting>
  <conditionalFormatting sqref="T7:U59">
    <cfRule type="expression" dxfId="6" priority="3" stopIfTrue="1">
      <formula>$BO7&gt;0</formula>
    </cfRule>
  </conditionalFormatting>
  <conditionalFormatting sqref="X7:Y59">
    <cfRule type="expression" dxfId="5" priority="2" stopIfTrue="1">
      <formula>$BP7&gt;0</formula>
    </cfRule>
  </conditionalFormatting>
  <conditionalFormatting sqref="AB7:AC59">
    <cfRule type="expression" dxfId="4" priority="1" stopIfTrue="1">
      <formula>$BQ7&gt;0</formula>
    </cfRule>
  </conditionalFormatting>
  <conditionalFormatting sqref="AF7:AK59">
    <cfRule type="expression" dxfId="3" priority="9" stopIfTrue="1">
      <formula>$BJ7&gt;$AS$1</formula>
    </cfRule>
  </conditionalFormatting>
  <pageMargins left="0.75" right="0.75" top="1" bottom="1" header="0.5" footer="0.5"/>
  <pageSetup paperSize="9" scale="12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D089-9133-46C9-AB67-6519A73D8381}">
  <dimension ref="B2:K76"/>
  <sheetViews>
    <sheetView showRowColHeaders="0" topLeftCell="A20" workbookViewId="0">
      <selection activeCell="B37" sqref="B37"/>
    </sheetView>
  </sheetViews>
  <sheetFormatPr defaultRowHeight="12.75" x14ac:dyDescent="0.2"/>
  <cols>
    <col min="1" max="1" width="9.140625" style="51"/>
    <col min="2" max="2" width="21.5703125" style="51" bestFit="1" customWidth="1"/>
    <col min="3" max="3" width="32.42578125" style="51" bestFit="1" customWidth="1"/>
    <col min="4" max="4" width="12.5703125" style="51" bestFit="1" customWidth="1"/>
    <col min="5" max="5" width="11.5703125" style="51" bestFit="1" customWidth="1"/>
    <col min="6" max="7" width="3" style="51" bestFit="1" customWidth="1"/>
    <col min="8" max="8" width="9.140625" style="51"/>
    <col min="9" max="9" width="25.42578125" style="51" customWidth="1"/>
    <col min="10" max="10" width="12.5703125" style="51" customWidth="1"/>
    <col min="11" max="11" width="14.28515625" style="51" customWidth="1"/>
    <col min="12" max="16384" width="9.140625" style="51"/>
  </cols>
  <sheetData>
    <row r="2" spans="2:11" x14ac:dyDescent="0.2">
      <c r="B2" s="193" t="s">
        <v>125</v>
      </c>
      <c r="C2" s="193"/>
      <c r="D2" s="193"/>
      <c r="E2" s="193"/>
      <c r="F2" s="193"/>
      <c r="G2" s="193"/>
      <c r="I2" s="194" t="s">
        <v>163</v>
      </c>
      <c r="J2" s="194"/>
      <c r="K2" s="194"/>
    </row>
    <row r="3" spans="2:11" x14ac:dyDescent="0.2">
      <c r="B3" s="59" t="str">
        <f t="shared" ref="B3:B25" si="0">CONCATENATE(E3,D3)</f>
        <v>Freestyle0050</v>
      </c>
      <c r="C3" s="60">
        <v>50</v>
      </c>
      <c r="D3" s="60" t="str">
        <f t="shared" ref="D3:D25" si="1">TEXT(C3,"0000")</f>
        <v>0050</v>
      </c>
      <c r="E3" s="60" t="s">
        <v>29</v>
      </c>
      <c r="F3" s="60">
        <v>1</v>
      </c>
      <c r="G3" s="61" t="str">
        <f t="shared" ref="G3:G25" si="2">TEXT(F3,"00")</f>
        <v>01</v>
      </c>
      <c r="I3" s="78" t="str">
        <f ca="1">CONCATENATE("Sports Centre League ",YEAR(TODAY())," - Division ",Instructions!J18," - Round ",Instructions!J20)</f>
        <v xml:space="preserve">Sports Centre League 2026 - Division 1 - Round </v>
      </c>
      <c r="J3" s="79"/>
      <c r="K3" s="80"/>
    </row>
    <row r="4" spans="2:11" x14ac:dyDescent="0.2">
      <c r="B4" s="100" t="str">
        <f t="shared" si="0"/>
        <v>Freestyle0100</v>
      </c>
      <c r="C4" s="71">
        <v>100</v>
      </c>
      <c r="D4" s="71" t="str">
        <f t="shared" si="1"/>
        <v>0100</v>
      </c>
      <c r="E4" s="71" t="s">
        <v>29</v>
      </c>
      <c r="F4" s="71">
        <v>2</v>
      </c>
      <c r="G4" s="96" t="str">
        <f t="shared" si="2"/>
        <v>02</v>
      </c>
      <c r="I4" s="81">
        <f>Instructions!I12</f>
        <v>46023</v>
      </c>
      <c r="J4" s="76" t="str">
        <f>TEXT(I4,"DD/MM/YY")</f>
        <v>01/01/26</v>
      </c>
      <c r="K4" s="82" t="str">
        <f>LEFT(J4,2)&amp;MID(J4,4,2)&amp;RIGHT(J4,2)</f>
        <v>010126</v>
      </c>
    </row>
    <row r="5" spans="2:11" x14ac:dyDescent="0.2">
      <c r="B5" s="100" t="str">
        <f t="shared" si="0"/>
        <v>Freestyle0200</v>
      </c>
      <c r="C5" s="71">
        <v>200</v>
      </c>
      <c r="D5" s="71" t="str">
        <f t="shared" si="1"/>
        <v>0200</v>
      </c>
      <c r="E5" s="71" t="s">
        <v>29</v>
      </c>
      <c r="F5" s="71">
        <v>3</v>
      </c>
      <c r="G5" s="96" t="str">
        <f t="shared" si="2"/>
        <v>03</v>
      </c>
    </row>
    <row r="6" spans="2:11" x14ac:dyDescent="0.2">
      <c r="B6" s="100" t="str">
        <f t="shared" si="0"/>
        <v>Freestyle0400</v>
      </c>
      <c r="C6" s="71">
        <v>400</v>
      </c>
      <c r="D6" s="71" t="str">
        <f t="shared" si="1"/>
        <v>0400</v>
      </c>
      <c r="E6" s="71" t="s">
        <v>29</v>
      </c>
      <c r="F6" s="71">
        <v>4</v>
      </c>
      <c r="G6" s="96" t="str">
        <f t="shared" si="2"/>
        <v>04</v>
      </c>
    </row>
    <row r="7" spans="2:11" x14ac:dyDescent="0.2">
      <c r="B7" s="100" t="str">
        <f t="shared" si="0"/>
        <v>Freestyle0800</v>
      </c>
      <c r="C7" s="71">
        <v>800</v>
      </c>
      <c r="D7" s="71" t="str">
        <f t="shared" si="1"/>
        <v>0800</v>
      </c>
      <c r="E7" s="71" t="s">
        <v>29</v>
      </c>
      <c r="F7" s="71">
        <v>5</v>
      </c>
      <c r="G7" s="96" t="str">
        <f t="shared" si="2"/>
        <v>05</v>
      </c>
    </row>
    <row r="8" spans="2:11" x14ac:dyDescent="0.2">
      <c r="B8" s="100" t="str">
        <f t="shared" si="0"/>
        <v>Freestyle1500</v>
      </c>
      <c r="C8" s="71">
        <v>1500</v>
      </c>
      <c r="D8" s="71" t="str">
        <f t="shared" si="1"/>
        <v>1500</v>
      </c>
      <c r="E8" s="71" t="s">
        <v>29</v>
      </c>
      <c r="F8" s="71">
        <v>6</v>
      </c>
      <c r="G8" s="96" t="str">
        <f t="shared" si="2"/>
        <v>06</v>
      </c>
    </row>
    <row r="9" spans="2:11" x14ac:dyDescent="0.2">
      <c r="B9" s="100" t="str">
        <f t="shared" si="0"/>
        <v>Breaststroke0050</v>
      </c>
      <c r="C9" s="71">
        <v>50</v>
      </c>
      <c r="D9" s="71" t="str">
        <f t="shared" si="1"/>
        <v>0050</v>
      </c>
      <c r="E9" s="71" t="s">
        <v>26</v>
      </c>
      <c r="F9" s="71">
        <v>7</v>
      </c>
      <c r="G9" s="96" t="str">
        <f t="shared" si="2"/>
        <v>07</v>
      </c>
    </row>
    <row r="10" spans="2:11" x14ac:dyDescent="0.2">
      <c r="B10" s="100" t="str">
        <f t="shared" si="0"/>
        <v>Breaststroke0100</v>
      </c>
      <c r="C10" s="71">
        <v>100</v>
      </c>
      <c r="D10" s="71" t="str">
        <f t="shared" si="1"/>
        <v>0100</v>
      </c>
      <c r="E10" s="71" t="s">
        <v>26</v>
      </c>
      <c r="F10" s="71">
        <v>8</v>
      </c>
      <c r="G10" s="96" t="str">
        <f t="shared" si="2"/>
        <v>08</v>
      </c>
    </row>
    <row r="11" spans="2:11" x14ac:dyDescent="0.2">
      <c r="B11" s="100" t="str">
        <f t="shared" si="0"/>
        <v>Breaststroke0200</v>
      </c>
      <c r="C11" s="71">
        <v>200</v>
      </c>
      <c r="D11" s="71" t="str">
        <f t="shared" si="1"/>
        <v>0200</v>
      </c>
      <c r="E11" s="71" t="s">
        <v>26</v>
      </c>
      <c r="F11" s="71">
        <v>9</v>
      </c>
      <c r="G11" s="96" t="str">
        <f t="shared" si="2"/>
        <v>09</v>
      </c>
    </row>
    <row r="12" spans="2:11" x14ac:dyDescent="0.2">
      <c r="B12" s="100" t="str">
        <f t="shared" si="0"/>
        <v>Butterfly0050</v>
      </c>
      <c r="C12" s="71">
        <v>50</v>
      </c>
      <c r="D12" s="71" t="str">
        <f t="shared" si="1"/>
        <v>0050</v>
      </c>
      <c r="E12" s="71" t="s">
        <v>27</v>
      </c>
      <c r="F12" s="71">
        <v>10</v>
      </c>
      <c r="G12" s="96" t="str">
        <f t="shared" si="2"/>
        <v>10</v>
      </c>
    </row>
    <row r="13" spans="2:11" x14ac:dyDescent="0.2">
      <c r="B13" s="100" t="str">
        <f t="shared" si="0"/>
        <v>Butterfly0100</v>
      </c>
      <c r="C13" s="71">
        <v>100</v>
      </c>
      <c r="D13" s="71" t="str">
        <f t="shared" si="1"/>
        <v>0100</v>
      </c>
      <c r="E13" s="71" t="s">
        <v>27</v>
      </c>
      <c r="F13" s="71">
        <v>11</v>
      </c>
      <c r="G13" s="96" t="str">
        <f t="shared" si="2"/>
        <v>11</v>
      </c>
    </row>
    <row r="14" spans="2:11" x14ac:dyDescent="0.2">
      <c r="B14" s="100" t="str">
        <f t="shared" si="0"/>
        <v>Butterfly0200</v>
      </c>
      <c r="C14" s="71">
        <v>200</v>
      </c>
      <c r="D14" s="71" t="str">
        <f t="shared" si="1"/>
        <v>0200</v>
      </c>
      <c r="E14" s="71" t="s">
        <v>27</v>
      </c>
      <c r="F14" s="71">
        <v>12</v>
      </c>
      <c r="G14" s="96" t="str">
        <f t="shared" si="2"/>
        <v>12</v>
      </c>
    </row>
    <row r="15" spans="2:11" x14ac:dyDescent="0.2">
      <c r="B15" s="100" t="str">
        <f t="shared" si="0"/>
        <v>Backstroke0050</v>
      </c>
      <c r="C15" s="71">
        <v>50</v>
      </c>
      <c r="D15" s="71" t="str">
        <f t="shared" si="1"/>
        <v>0050</v>
      </c>
      <c r="E15" s="71" t="s">
        <v>23</v>
      </c>
      <c r="F15" s="71">
        <v>13</v>
      </c>
      <c r="G15" s="96" t="str">
        <f t="shared" si="2"/>
        <v>13</v>
      </c>
    </row>
    <row r="16" spans="2:11" x14ac:dyDescent="0.2">
      <c r="B16" s="100" t="str">
        <f t="shared" si="0"/>
        <v>Backstroke0100</v>
      </c>
      <c r="C16" s="71">
        <v>100</v>
      </c>
      <c r="D16" s="71" t="str">
        <f t="shared" si="1"/>
        <v>0100</v>
      </c>
      <c r="E16" s="71" t="s">
        <v>23</v>
      </c>
      <c r="F16" s="71">
        <v>14</v>
      </c>
      <c r="G16" s="96" t="str">
        <f t="shared" si="2"/>
        <v>14</v>
      </c>
    </row>
    <row r="17" spans="2:7" x14ac:dyDescent="0.2">
      <c r="B17" s="100" t="str">
        <f t="shared" si="0"/>
        <v>Backstroke0200</v>
      </c>
      <c r="C17" s="71">
        <v>200</v>
      </c>
      <c r="D17" s="71" t="str">
        <f t="shared" si="1"/>
        <v>0200</v>
      </c>
      <c r="E17" s="71" t="s">
        <v>23</v>
      </c>
      <c r="F17" s="71">
        <v>15</v>
      </c>
      <c r="G17" s="96" t="str">
        <f t="shared" si="2"/>
        <v>15</v>
      </c>
    </row>
    <row r="18" spans="2:7" x14ac:dyDescent="0.2">
      <c r="B18" s="100" t="str">
        <f t="shared" si="0"/>
        <v>IM0100</v>
      </c>
      <c r="C18" s="71">
        <v>100</v>
      </c>
      <c r="D18" s="71" t="str">
        <f t="shared" si="1"/>
        <v>0100</v>
      </c>
      <c r="E18" s="71" t="s">
        <v>116</v>
      </c>
      <c r="F18" s="71">
        <v>29</v>
      </c>
      <c r="G18" s="96" t="str">
        <f t="shared" si="2"/>
        <v>29</v>
      </c>
    </row>
    <row r="19" spans="2:7" x14ac:dyDescent="0.2">
      <c r="B19" s="100" t="str">
        <f t="shared" si="0"/>
        <v>IM0200</v>
      </c>
      <c r="C19" s="71">
        <v>200</v>
      </c>
      <c r="D19" s="71" t="str">
        <f t="shared" si="1"/>
        <v>0200</v>
      </c>
      <c r="E19" s="71" t="s">
        <v>116</v>
      </c>
      <c r="F19" s="71">
        <v>16</v>
      </c>
      <c r="G19" s="96" t="str">
        <f t="shared" si="2"/>
        <v>16</v>
      </c>
    </row>
    <row r="20" spans="2:7" x14ac:dyDescent="0.2">
      <c r="B20" s="100" t="str">
        <f t="shared" si="0"/>
        <v>IM0400</v>
      </c>
      <c r="C20" s="71">
        <v>400</v>
      </c>
      <c r="D20" s="71" t="str">
        <f t="shared" si="1"/>
        <v>0400</v>
      </c>
      <c r="E20" s="71" t="s">
        <v>116</v>
      </c>
      <c r="F20" s="71">
        <v>17</v>
      </c>
      <c r="G20" s="96" t="str">
        <f t="shared" si="2"/>
        <v>17</v>
      </c>
    </row>
    <row r="21" spans="2:7" x14ac:dyDescent="0.2">
      <c r="B21" s="100" t="str">
        <f t="shared" si="0"/>
        <v>IM0150</v>
      </c>
      <c r="C21" s="71">
        <v>150</v>
      </c>
      <c r="D21" s="71" t="str">
        <f t="shared" si="1"/>
        <v>0150</v>
      </c>
      <c r="E21" s="71" t="s">
        <v>116</v>
      </c>
      <c r="F21" s="71">
        <v>37</v>
      </c>
      <c r="G21" s="96" t="str">
        <f t="shared" si="2"/>
        <v>37</v>
      </c>
    </row>
    <row r="22" spans="2:7" x14ac:dyDescent="0.2">
      <c r="B22" s="100" t="str">
        <f t="shared" si="0"/>
        <v>Freestyle0025</v>
      </c>
      <c r="C22" s="71">
        <v>25</v>
      </c>
      <c r="D22" s="71" t="str">
        <f t="shared" si="1"/>
        <v>0025</v>
      </c>
      <c r="E22" s="71" t="s">
        <v>29</v>
      </c>
      <c r="F22" s="71">
        <v>21</v>
      </c>
      <c r="G22" s="96" t="str">
        <f t="shared" si="2"/>
        <v>21</v>
      </c>
    </row>
    <row r="23" spans="2:7" x14ac:dyDescent="0.2">
      <c r="B23" s="100" t="str">
        <f t="shared" si="0"/>
        <v>Breaststroke0025</v>
      </c>
      <c r="C23" s="71">
        <v>25</v>
      </c>
      <c r="D23" s="71" t="str">
        <f t="shared" si="1"/>
        <v>0025</v>
      </c>
      <c r="E23" s="71" t="s">
        <v>26</v>
      </c>
      <c r="F23" s="71">
        <v>23</v>
      </c>
      <c r="G23" s="96" t="str">
        <f t="shared" si="2"/>
        <v>23</v>
      </c>
    </row>
    <row r="24" spans="2:7" x14ac:dyDescent="0.2">
      <c r="B24" s="100" t="str">
        <f t="shared" si="0"/>
        <v>Butterfly0025</v>
      </c>
      <c r="C24" s="71">
        <v>25</v>
      </c>
      <c r="D24" s="71" t="str">
        <f t="shared" si="1"/>
        <v>0025</v>
      </c>
      <c r="E24" s="71" t="s">
        <v>27</v>
      </c>
      <c r="F24" s="71">
        <v>25</v>
      </c>
      <c r="G24" s="96" t="str">
        <f t="shared" si="2"/>
        <v>25</v>
      </c>
    </row>
    <row r="25" spans="2:7" x14ac:dyDescent="0.2">
      <c r="B25" s="101" t="str">
        <f t="shared" si="0"/>
        <v>Backstroke0025</v>
      </c>
      <c r="C25" s="72">
        <v>25</v>
      </c>
      <c r="D25" s="72" t="str">
        <f t="shared" si="1"/>
        <v>0025</v>
      </c>
      <c r="E25" s="72" t="s">
        <v>23</v>
      </c>
      <c r="F25" s="72">
        <v>27</v>
      </c>
      <c r="G25" s="97" t="str">
        <f t="shared" si="2"/>
        <v>27</v>
      </c>
    </row>
    <row r="27" spans="2:7" x14ac:dyDescent="0.2">
      <c r="B27" s="193" t="s">
        <v>143</v>
      </c>
      <c r="C27" s="193"/>
      <c r="D27" s="193"/>
      <c r="E27" s="193"/>
    </row>
    <row r="28" spans="2:7" x14ac:dyDescent="0.2">
      <c r="B28" s="98" t="s">
        <v>197</v>
      </c>
      <c r="C28" s="99" t="s">
        <v>198</v>
      </c>
      <c r="D28" s="79">
        <v>25</v>
      </c>
      <c r="E28" s="61">
        <v>31</v>
      </c>
    </row>
    <row r="29" spans="2:7" x14ac:dyDescent="0.2">
      <c r="B29" s="74" t="s">
        <v>164</v>
      </c>
      <c r="C29" s="73" t="s">
        <v>127</v>
      </c>
      <c r="D29" s="73">
        <v>25</v>
      </c>
      <c r="E29" s="96">
        <v>31</v>
      </c>
    </row>
    <row r="30" spans="2:7" x14ac:dyDescent="0.2">
      <c r="B30" s="94" t="s">
        <v>223</v>
      </c>
      <c r="C30" s="95" t="s">
        <v>223</v>
      </c>
      <c r="D30" s="73">
        <v>25</v>
      </c>
      <c r="E30" s="96">
        <v>31</v>
      </c>
    </row>
    <row r="31" spans="2:7" x14ac:dyDescent="0.2">
      <c r="B31" s="74" t="s">
        <v>165</v>
      </c>
      <c r="C31" s="73" t="s">
        <v>128</v>
      </c>
      <c r="D31" s="73">
        <v>25</v>
      </c>
      <c r="E31" s="96">
        <v>31</v>
      </c>
    </row>
    <row r="32" spans="2:7" x14ac:dyDescent="0.2">
      <c r="B32" s="74" t="s">
        <v>166</v>
      </c>
      <c r="C32" s="73" t="s">
        <v>133</v>
      </c>
      <c r="D32" s="73">
        <v>25</v>
      </c>
      <c r="E32" s="96">
        <v>31</v>
      </c>
    </row>
    <row r="33" spans="2:5" x14ac:dyDescent="0.2">
      <c r="B33" s="74" t="s">
        <v>138</v>
      </c>
      <c r="C33" s="73" t="s">
        <v>168</v>
      </c>
      <c r="D33" s="73">
        <v>25</v>
      </c>
      <c r="E33" s="96">
        <v>31</v>
      </c>
    </row>
    <row r="34" spans="2:5" x14ac:dyDescent="0.2">
      <c r="B34" s="74" t="s">
        <v>139</v>
      </c>
      <c r="C34" s="73" t="s">
        <v>168</v>
      </c>
      <c r="D34" s="73">
        <v>50</v>
      </c>
      <c r="E34" s="96">
        <v>11</v>
      </c>
    </row>
    <row r="35" spans="2:5" x14ac:dyDescent="0.2">
      <c r="B35" s="74" t="s">
        <v>167</v>
      </c>
      <c r="C35" s="73" t="s">
        <v>134</v>
      </c>
      <c r="D35" s="73">
        <v>25</v>
      </c>
      <c r="E35" s="96">
        <v>31</v>
      </c>
    </row>
    <row r="36" spans="2:5" x14ac:dyDescent="0.2">
      <c r="B36" s="94" t="s">
        <v>238</v>
      </c>
      <c r="C36" s="95" t="s">
        <v>239</v>
      </c>
      <c r="D36" s="73">
        <v>25</v>
      </c>
      <c r="E36" s="96">
        <v>31</v>
      </c>
    </row>
    <row r="37" spans="2:5" x14ac:dyDescent="0.2">
      <c r="B37" s="74" t="s">
        <v>169</v>
      </c>
      <c r="C37" s="73" t="s">
        <v>140</v>
      </c>
      <c r="D37" s="73">
        <v>25</v>
      </c>
      <c r="E37" s="96">
        <v>31</v>
      </c>
    </row>
    <row r="38" spans="2:5" x14ac:dyDescent="0.2">
      <c r="B38" s="74" t="s">
        <v>170</v>
      </c>
      <c r="C38" s="73" t="s">
        <v>135</v>
      </c>
      <c r="D38" s="73">
        <v>20</v>
      </c>
      <c r="E38" s="96">
        <v>41</v>
      </c>
    </row>
    <row r="39" spans="2:5" x14ac:dyDescent="0.2">
      <c r="B39" s="74" t="s">
        <v>171</v>
      </c>
      <c r="C39" s="73" t="s">
        <v>131</v>
      </c>
      <c r="D39" s="73">
        <v>25</v>
      </c>
      <c r="E39" s="96">
        <v>31</v>
      </c>
    </row>
    <row r="40" spans="2:5" x14ac:dyDescent="0.2">
      <c r="B40" s="74" t="s">
        <v>172</v>
      </c>
      <c r="C40" s="73" t="s">
        <v>141</v>
      </c>
      <c r="D40" s="73">
        <v>25</v>
      </c>
      <c r="E40" s="96">
        <v>31</v>
      </c>
    </row>
    <row r="41" spans="2:5" x14ac:dyDescent="0.2">
      <c r="B41" s="74" t="s">
        <v>173</v>
      </c>
      <c r="C41" s="73" t="s">
        <v>141</v>
      </c>
      <c r="D41" s="73">
        <v>50</v>
      </c>
      <c r="E41" s="96">
        <v>11</v>
      </c>
    </row>
    <row r="42" spans="2:5" x14ac:dyDescent="0.2">
      <c r="B42" s="74" t="s">
        <v>174</v>
      </c>
      <c r="C42" s="73" t="s">
        <v>126</v>
      </c>
      <c r="D42" s="73">
        <v>25</v>
      </c>
      <c r="E42" s="96">
        <v>31</v>
      </c>
    </row>
    <row r="43" spans="2:5" x14ac:dyDescent="0.2">
      <c r="B43" s="74" t="s">
        <v>175</v>
      </c>
      <c r="C43" s="73" t="s">
        <v>136</v>
      </c>
      <c r="D43" s="73">
        <v>25</v>
      </c>
      <c r="E43" s="96">
        <v>31</v>
      </c>
    </row>
    <row r="44" spans="2:5" x14ac:dyDescent="0.2">
      <c r="B44" s="74" t="s">
        <v>142</v>
      </c>
      <c r="C44" s="73" t="s">
        <v>137</v>
      </c>
      <c r="D44" s="73">
        <v>25</v>
      </c>
      <c r="E44" s="96">
        <v>31</v>
      </c>
    </row>
    <row r="45" spans="2:5" x14ac:dyDescent="0.2">
      <c r="B45" s="74" t="s">
        <v>176</v>
      </c>
      <c r="C45" s="73" t="s">
        <v>132</v>
      </c>
      <c r="D45" s="73">
        <v>25</v>
      </c>
      <c r="E45" s="96">
        <v>31</v>
      </c>
    </row>
    <row r="46" spans="2:5" x14ac:dyDescent="0.2">
      <c r="B46" s="74" t="s">
        <v>177</v>
      </c>
      <c r="C46" s="73" t="s">
        <v>129</v>
      </c>
      <c r="D46" s="73">
        <v>25</v>
      </c>
      <c r="E46" s="96">
        <v>31</v>
      </c>
    </row>
    <row r="47" spans="2:5" x14ac:dyDescent="0.2">
      <c r="B47" s="74" t="s">
        <v>178</v>
      </c>
      <c r="C47" s="73" t="s">
        <v>130</v>
      </c>
      <c r="D47" s="73">
        <v>25</v>
      </c>
      <c r="E47" s="96">
        <v>31</v>
      </c>
    </row>
    <row r="48" spans="2:5" x14ac:dyDescent="0.2">
      <c r="B48" s="74"/>
      <c r="C48" s="73"/>
      <c r="D48" s="73"/>
      <c r="E48" s="96"/>
    </row>
    <row r="49" spans="2:5" x14ac:dyDescent="0.2">
      <c r="B49" s="74"/>
      <c r="C49" s="73"/>
      <c r="D49" s="73"/>
      <c r="E49" s="96"/>
    </row>
    <row r="50" spans="2:5" x14ac:dyDescent="0.2">
      <c r="B50" s="74"/>
      <c r="C50" s="73"/>
      <c r="D50" s="73"/>
      <c r="E50" s="96"/>
    </row>
    <row r="51" spans="2:5" x14ac:dyDescent="0.2">
      <c r="B51" s="74"/>
      <c r="C51" s="73"/>
      <c r="D51" s="73"/>
      <c r="E51" s="96"/>
    </row>
    <row r="52" spans="2:5" x14ac:dyDescent="0.2">
      <c r="B52" s="75"/>
      <c r="C52" s="76"/>
      <c r="D52" s="76"/>
      <c r="E52" s="97"/>
    </row>
    <row r="54" spans="2:5" x14ac:dyDescent="0.2">
      <c r="B54" s="193" t="s">
        <v>151</v>
      </c>
      <c r="C54" s="193"/>
      <c r="D54" s="193"/>
      <c r="E54" s="193"/>
    </row>
    <row r="55" spans="2:5" x14ac:dyDescent="0.2">
      <c r="B55" s="78" t="s">
        <v>119</v>
      </c>
      <c r="C55" s="60" t="s">
        <v>144</v>
      </c>
      <c r="D55" s="60" t="s">
        <v>119</v>
      </c>
      <c r="E55" s="61" t="s">
        <v>145</v>
      </c>
    </row>
    <row r="56" spans="2:5" x14ac:dyDescent="0.2">
      <c r="B56" s="94" t="s">
        <v>230</v>
      </c>
      <c r="C56" s="71" t="s">
        <v>215</v>
      </c>
      <c r="D56" s="71" t="s">
        <v>216</v>
      </c>
      <c r="E56" s="96" t="s">
        <v>217</v>
      </c>
    </row>
    <row r="57" spans="2:5" x14ac:dyDescent="0.2">
      <c r="B57" s="94" t="s">
        <v>229</v>
      </c>
      <c r="C57" s="71" t="s">
        <v>215</v>
      </c>
      <c r="D57" s="71" t="s">
        <v>216</v>
      </c>
      <c r="E57" s="96" t="s">
        <v>217</v>
      </c>
    </row>
    <row r="58" spans="2:5" x14ac:dyDescent="0.2">
      <c r="B58" s="74" t="s">
        <v>121</v>
      </c>
      <c r="C58" s="71" t="s">
        <v>146</v>
      </c>
      <c r="D58" s="71" t="s">
        <v>147</v>
      </c>
      <c r="E58" s="96" t="s">
        <v>148</v>
      </c>
    </row>
    <row r="59" spans="2:5" x14ac:dyDescent="0.2">
      <c r="B59" s="94" t="s">
        <v>209</v>
      </c>
      <c r="C59" s="71" t="s">
        <v>211</v>
      </c>
      <c r="D59" s="71" t="s">
        <v>209</v>
      </c>
      <c r="E59" s="96" t="s">
        <v>210</v>
      </c>
    </row>
    <row r="60" spans="2:5" x14ac:dyDescent="0.2">
      <c r="B60" s="94" t="s">
        <v>235</v>
      </c>
      <c r="C60" s="71" t="s">
        <v>236</v>
      </c>
      <c r="D60" s="71" t="s">
        <v>235</v>
      </c>
      <c r="E60" s="96" t="s">
        <v>237</v>
      </c>
    </row>
    <row r="61" spans="2:5" x14ac:dyDescent="0.2">
      <c r="B61" s="74" t="s">
        <v>120</v>
      </c>
      <c r="C61" s="71" t="s">
        <v>149</v>
      </c>
      <c r="D61" s="71" t="s">
        <v>120</v>
      </c>
      <c r="E61" s="96" t="s">
        <v>150</v>
      </c>
    </row>
    <row r="62" spans="2:5" x14ac:dyDescent="0.2">
      <c r="B62" s="94" t="s">
        <v>190</v>
      </c>
      <c r="C62" s="71" t="s">
        <v>160</v>
      </c>
      <c r="D62" s="71" t="s">
        <v>161</v>
      </c>
      <c r="E62" s="96" t="s">
        <v>162</v>
      </c>
    </row>
    <row r="63" spans="2:5" x14ac:dyDescent="0.2">
      <c r="B63" s="94" t="s">
        <v>191</v>
      </c>
      <c r="C63" s="71" t="s">
        <v>160</v>
      </c>
      <c r="D63" s="71" t="s">
        <v>161</v>
      </c>
      <c r="E63" s="96" t="s">
        <v>162</v>
      </c>
    </row>
    <row r="64" spans="2:5" x14ac:dyDescent="0.2">
      <c r="B64" s="74" t="s">
        <v>122</v>
      </c>
      <c r="C64" s="71" t="s">
        <v>152</v>
      </c>
      <c r="D64" s="71" t="s">
        <v>122</v>
      </c>
      <c r="E64" s="96" t="s">
        <v>153</v>
      </c>
    </row>
    <row r="65" spans="2:5" x14ac:dyDescent="0.2">
      <c r="B65" s="94" t="s">
        <v>218</v>
      </c>
      <c r="C65" s="71" t="s">
        <v>219</v>
      </c>
      <c r="D65" s="71" t="s">
        <v>218</v>
      </c>
      <c r="E65" s="96" t="s">
        <v>220</v>
      </c>
    </row>
    <row r="66" spans="2:5" x14ac:dyDescent="0.2">
      <c r="B66" s="74" t="s">
        <v>155</v>
      </c>
      <c r="C66" s="71" t="s">
        <v>154</v>
      </c>
      <c r="D66" s="71" t="s">
        <v>155</v>
      </c>
      <c r="E66" s="96" t="s">
        <v>156</v>
      </c>
    </row>
    <row r="67" spans="2:5" x14ac:dyDescent="0.2">
      <c r="B67" s="94" t="s">
        <v>221</v>
      </c>
      <c r="C67" s="71" t="s">
        <v>157</v>
      </c>
      <c r="D67" s="71" t="s">
        <v>158</v>
      </c>
      <c r="E67" s="96" t="s">
        <v>159</v>
      </c>
    </row>
    <row r="68" spans="2:5" x14ac:dyDescent="0.2">
      <c r="B68" s="94" t="s">
        <v>222</v>
      </c>
      <c r="C68" s="71" t="s">
        <v>157</v>
      </c>
      <c r="D68" s="71" t="s">
        <v>158</v>
      </c>
      <c r="E68" s="96" t="s">
        <v>159</v>
      </c>
    </row>
    <row r="69" spans="2:5" x14ac:dyDescent="0.2">
      <c r="B69" s="94" t="s">
        <v>192</v>
      </c>
      <c r="C69" s="71" t="s">
        <v>193</v>
      </c>
      <c r="D69" s="71" t="s">
        <v>192</v>
      </c>
      <c r="E69" s="96" t="s">
        <v>194</v>
      </c>
    </row>
    <row r="70" spans="2:5" x14ac:dyDescent="0.2">
      <c r="B70" s="94"/>
      <c r="C70" s="71"/>
      <c r="D70" s="71"/>
      <c r="E70" s="96"/>
    </row>
    <row r="71" spans="2:5" x14ac:dyDescent="0.2">
      <c r="B71" s="74"/>
      <c r="C71" s="71"/>
      <c r="D71" s="71"/>
      <c r="E71" s="96"/>
    </row>
    <row r="72" spans="2:5" x14ac:dyDescent="0.2">
      <c r="B72" s="74"/>
      <c r="C72" s="71"/>
      <c r="D72" s="71"/>
      <c r="E72" s="96"/>
    </row>
    <row r="73" spans="2:5" x14ac:dyDescent="0.2">
      <c r="B73" s="74"/>
      <c r="C73" s="71"/>
      <c r="D73" s="71"/>
      <c r="E73" s="96"/>
    </row>
    <row r="74" spans="2:5" x14ac:dyDescent="0.2">
      <c r="B74" s="74"/>
      <c r="C74" s="71"/>
      <c r="D74" s="71"/>
      <c r="E74" s="96"/>
    </row>
    <row r="75" spans="2:5" x14ac:dyDescent="0.2">
      <c r="B75" s="74"/>
      <c r="C75" s="71"/>
      <c r="D75" s="71"/>
      <c r="E75" s="96"/>
    </row>
    <row r="76" spans="2:5" x14ac:dyDescent="0.2">
      <c r="B76" s="75"/>
      <c r="C76" s="72"/>
      <c r="D76" s="72"/>
      <c r="E76" s="97"/>
    </row>
  </sheetData>
  <sheetProtection selectLockedCells="1"/>
  <mergeCells count="4">
    <mergeCell ref="B2:G2"/>
    <mergeCell ref="B27:E27"/>
    <mergeCell ref="I2:K2"/>
    <mergeCell ref="B54:E5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Instructions</vt:lpstr>
      <vt:lpstr>Lane 1</vt:lpstr>
      <vt:lpstr>Lane 2</vt:lpstr>
      <vt:lpstr>Lane 3</vt:lpstr>
      <vt:lpstr>Lane 4</vt:lpstr>
      <vt:lpstr>Lane 5</vt:lpstr>
      <vt:lpstr>Lane 6</vt:lpstr>
      <vt:lpstr>Results Input</vt:lpstr>
      <vt:lpstr>Lookup Tables</vt:lpstr>
      <vt:lpstr>MRF and HDR</vt:lpstr>
      <vt:lpstr>Swimmer Check</vt:lpstr>
      <vt:lpstr>Swimmers</vt:lpstr>
      <vt:lpstr>Results for Web</vt:lpstr>
      <vt:lpstr>Clubs</vt:lpstr>
      <vt:lpstr>Clubs_Info</vt:lpstr>
      <vt:lpstr>Pools</vt:lpstr>
      <vt:lpstr>Pools_Info</vt:lpstr>
      <vt:lpstr>Instructions!Print_Area</vt:lpstr>
      <vt:lpstr>'Results for Web'!Print_Titles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Fortescue</dc:creator>
  <cp:lastModifiedBy>David Fortescue</cp:lastModifiedBy>
  <cp:lastPrinted>2022-12-09T15:05:40Z</cp:lastPrinted>
  <dcterms:created xsi:type="dcterms:W3CDTF">2002-11-13T09:53:38Z</dcterms:created>
  <dcterms:modified xsi:type="dcterms:W3CDTF">2026-02-12T11:07:19Z</dcterms:modified>
</cp:coreProperties>
</file>